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280" yWindow="825" windowWidth="25440" windowHeight="15990" firstSheet="4" activeTab="5"/>
  </bookViews>
  <sheets>
    <sheet name="Table 2.1" sheetId="19" r:id="rId1"/>
    <sheet name="Table 2.2" sheetId="18" r:id="rId2"/>
    <sheet name="Table 2.3" sheetId="17" r:id="rId3"/>
    <sheet name="Table 2.4" sheetId="16" r:id="rId4"/>
    <sheet name="Goal 2 TopTen" sheetId="10" r:id="rId5"/>
    <sheet name="Goal 2Findings" sheetId="11" r:id="rId6"/>
    <sheet name="Goal 2 ByGrantmakers" sheetId="12" r:id="rId7"/>
    <sheet name="Goal 2 ByGrantmakersperCapita" sheetId="13" r:id="rId8"/>
    <sheet name="Goal 2 Total assets" sheetId="14" r:id="rId9"/>
    <sheet name="Goal 2 Assets per cap" sheetId="15" r:id="rId10"/>
    <sheet name="Goal 3" sheetId="8" r:id="rId11"/>
    <sheet name="Goal 4" sheetId="2" r:id="rId12"/>
    <sheet name="Goal 5" sheetId="3" r:id="rId13"/>
    <sheet name="Goal 6" sheetId="4" r:id="rId14"/>
    <sheet name="IMPLAN G6" sheetId="9" r:id="rId15"/>
    <sheet name="Goal 7" sheetId="5" r:id="rId16"/>
    <sheet name="Goal 8" sheetId="6" r:id="rId17"/>
  </sheets>
  <definedNames>
    <definedName name="_xlnm.Print_Area" localSheetId="5">'Goal 2Findings'!$A$1:$F$38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9" l="1"/>
  <c r="F39" i="19"/>
  <c r="E38" i="19"/>
  <c r="F38" i="19"/>
  <c r="E37" i="19"/>
  <c r="F37" i="19"/>
  <c r="E36" i="19"/>
  <c r="F36" i="19"/>
  <c r="E35" i="19"/>
  <c r="F35" i="19"/>
  <c r="E34" i="19"/>
  <c r="F34" i="19"/>
  <c r="E33" i="19"/>
  <c r="F33" i="19"/>
  <c r="E32" i="19"/>
  <c r="F32" i="19"/>
  <c r="E31" i="19"/>
  <c r="F31" i="19"/>
  <c r="E30" i="19"/>
  <c r="F30" i="19"/>
  <c r="E29" i="19"/>
  <c r="F29" i="19"/>
  <c r="E28" i="19"/>
  <c r="F28" i="19"/>
  <c r="E27" i="19"/>
  <c r="F27" i="19"/>
  <c r="E26" i="19"/>
  <c r="F26" i="19"/>
  <c r="E25" i="19"/>
  <c r="F25" i="19"/>
  <c r="E24" i="19"/>
  <c r="F24" i="19"/>
  <c r="E23" i="19"/>
  <c r="F23" i="19"/>
  <c r="E22" i="19"/>
  <c r="F22" i="19"/>
  <c r="E21" i="19"/>
  <c r="F21" i="19"/>
  <c r="E20" i="19"/>
  <c r="F20" i="19"/>
  <c r="E19" i="19"/>
  <c r="F19" i="19"/>
  <c r="E18" i="19"/>
  <c r="F18" i="19"/>
  <c r="E17" i="19"/>
  <c r="F17" i="19"/>
  <c r="E16" i="19"/>
  <c r="F16" i="19"/>
  <c r="E15" i="19"/>
  <c r="F15" i="19"/>
  <c r="E14" i="19"/>
  <c r="F14" i="19"/>
  <c r="E13" i="19"/>
  <c r="F13" i="19"/>
  <c r="E12" i="19"/>
  <c r="F12" i="19"/>
  <c r="E11" i="19"/>
  <c r="F11" i="19"/>
  <c r="E10" i="19"/>
  <c r="F10" i="19"/>
  <c r="E9" i="19"/>
  <c r="F9" i="19"/>
  <c r="E8" i="19"/>
  <c r="F8" i="19"/>
  <c r="F7" i="19"/>
  <c r="E7" i="19"/>
  <c r="D7" i="19"/>
  <c r="C7" i="19"/>
  <c r="F7" i="18"/>
  <c r="E7" i="18"/>
  <c r="D7" i="18"/>
  <c r="C7" i="18"/>
  <c r="H39" i="17"/>
  <c r="H7" i="17"/>
  <c r="I39" i="17"/>
  <c r="G39" i="17"/>
  <c r="E39" i="17"/>
  <c r="H38" i="17"/>
  <c r="I38" i="17"/>
  <c r="G38" i="17"/>
  <c r="E38" i="17"/>
  <c r="H37" i="17"/>
  <c r="I37" i="17"/>
  <c r="G37" i="17"/>
  <c r="E37" i="17"/>
  <c r="H36" i="17"/>
  <c r="I36" i="17"/>
  <c r="G36" i="17"/>
  <c r="E36" i="17"/>
  <c r="H35" i="17"/>
  <c r="I35" i="17"/>
  <c r="G35" i="17"/>
  <c r="E35" i="17"/>
  <c r="H34" i="17"/>
  <c r="I34" i="17"/>
  <c r="G34" i="17"/>
  <c r="E34" i="17"/>
  <c r="H33" i="17"/>
  <c r="I33" i="17"/>
  <c r="G33" i="17"/>
  <c r="E33" i="17"/>
  <c r="H32" i="17"/>
  <c r="I32" i="17"/>
  <c r="G32" i="17"/>
  <c r="E32" i="17"/>
  <c r="H31" i="17"/>
  <c r="I31" i="17"/>
  <c r="G31" i="17"/>
  <c r="E31" i="17"/>
  <c r="H30" i="17"/>
  <c r="I30" i="17"/>
  <c r="G30" i="17"/>
  <c r="E30" i="17"/>
  <c r="H29" i="17"/>
  <c r="I29" i="17"/>
  <c r="G29" i="17"/>
  <c r="E29" i="17"/>
  <c r="H28" i="17"/>
  <c r="I28" i="17"/>
  <c r="G28" i="17"/>
  <c r="E28" i="17"/>
  <c r="H27" i="17"/>
  <c r="I27" i="17"/>
  <c r="G27" i="17"/>
  <c r="E27" i="17"/>
  <c r="H26" i="17"/>
  <c r="I26" i="17"/>
  <c r="G26" i="17"/>
  <c r="E26" i="17"/>
  <c r="H25" i="17"/>
  <c r="I25" i="17"/>
  <c r="G25" i="17"/>
  <c r="E25" i="17"/>
  <c r="H24" i="17"/>
  <c r="I24" i="17"/>
  <c r="G24" i="17"/>
  <c r="E24" i="17"/>
  <c r="H23" i="17"/>
  <c r="I23" i="17"/>
  <c r="G23" i="17"/>
  <c r="E23" i="17"/>
  <c r="H22" i="17"/>
  <c r="I22" i="17"/>
  <c r="G22" i="17"/>
  <c r="E22" i="17"/>
  <c r="H21" i="17"/>
  <c r="I21" i="17"/>
  <c r="G21" i="17"/>
  <c r="E21" i="17"/>
  <c r="H20" i="17"/>
  <c r="I20" i="17"/>
  <c r="G20" i="17"/>
  <c r="E20" i="17"/>
  <c r="H19" i="17"/>
  <c r="I19" i="17"/>
  <c r="G19" i="17"/>
  <c r="E19" i="17"/>
  <c r="H18" i="17"/>
  <c r="I18" i="17"/>
  <c r="G18" i="17"/>
  <c r="E18" i="17"/>
  <c r="H17" i="17"/>
  <c r="I17" i="17"/>
  <c r="G17" i="17"/>
  <c r="E17" i="17"/>
  <c r="H16" i="17"/>
  <c r="I16" i="17"/>
  <c r="G16" i="17"/>
  <c r="E16" i="17"/>
  <c r="H15" i="17"/>
  <c r="I15" i="17"/>
  <c r="G15" i="17"/>
  <c r="E15" i="17"/>
  <c r="H14" i="17"/>
  <c r="I14" i="17"/>
  <c r="G14" i="17"/>
  <c r="E14" i="17"/>
  <c r="H13" i="17"/>
  <c r="I13" i="17"/>
  <c r="G13" i="17"/>
  <c r="E13" i="17"/>
  <c r="H12" i="17"/>
  <c r="I12" i="17"/>
  <c r="G12" i="17"/>
  <c r="E12" i="17"/>
  <c r="H11" i="17"/>
  <c r="I11" i="17"/>
  <c r="G11" i="17"/>
  <c r="E11" i="17"/>
  <c r="H10" i="17"/>
  <c r="I10" i="17"/>
  <c r="G10" i="17"/>
  <c r="E10" i="17"/>
  <c r="H9" i="17"/>
  <c r="I9" i="17"/>
  <c r="G9" i="17"/>
  <c r="E9" i="17"/>
  <c r="H8" i="17"/>
  <c r="I8" i="17"/>
  <c r="G8" i="17"/>
  <c r="E8" i="17"/>
  <c r="H6" i="17"/>
  <c r="I7" i="17"/>
  <c r="G7" i="17"/>
  <c r="E7" i="17"/>
  <c r="H5" i="17"/>
  <c r="I6" i="17"/>
  <c r="G6" i="17"/>
  <c r="E6" i="17"/>
  <c r="G5" i="17"/>
  <c r="E5" i="17"/>
  <c r="J91" i="3"/>
  <c r="I91" i="3"/>
  <c r="H91" i="3"/>
  <c r="G91" i="3"/>
  <c r="M107" i="3"/>
  <c r="M108" i="3"/>
  <c r="D47" i="3"/>
  <c r="M123" i="3"/>
  <c r="N123" i="3"/>
  <c r="M122" i="3"/>
  <c r="N122" i="3"/>
  <c r="M121" i="3"/>
  <c r="N121" i="3"/>
  <c r="M120" i="3"/>
  <c r="N120" i="3"/>
  <c r="M119" i="3"/>
  <c r="N119" i="3"/>
  <c r="M118" i="3"/>
  <c r="N118" i="3"/>
  <c r="M117" i="3"/>
  <c r="N117" i="3"/>
  <c r="M116" i="3"/>
  <c r="N116" i="3"/>
  <c r="M115" i="3"/>
  <c r="N115" i="3"/>
  <c r="M114" i="3"/>
  <c r="N114" i="3"/>
  <c r="M113" i="3"/>
  <c r="N113" i="3"/>
  <c r="M112" i="3"/>
  <c r="N112" i="3"/>
  <c r="M111" i="3"/>
  <c r="N111" i="3"/>
  <c r="M110" i="3"/>
  <c r="N110" i="3"/>
  <c r="M109" i="3"/>
  <c r="N109" i="3"/>
  <c r="N108" i="3"/>
  <c r="N107" i="3"/>
  <c r="M106" i="3"/>
  <c r="N106" i="3"/>
  <c r="M105" i="3"/>
  <c r="N105" i="3"/>
  <c r="M104" i="3"/>
  <c r="N104" i="3"/>
  <c r="M103" i="3"/>
  <c r="N103" i="3"/>
  <c r="M102" i="3"/>
  <c r="N102" i="3"/>
  <c r="M101" i="3"/>
  <c r="N101" i="3"/>
  <c r="M100" i="3"/>
  <c r="N100" i="3"/>
  <c r="M99" i="3"/>
  <c r="N99" i="3"/>
  <c r="M98" i="3"/>
  <c r="N98" i="3"/>
  <c r="M97" i="3"/>
  <c r="N97" i="3"/>
  <c r="M96" i="3"/>
  <c r="N96" i="3"/>
  <c r="M95" i="3"/>
  <c r="N95" i="3"/>
  <c r="M94" i="3"/>
  <c r="N94" i="3"/>
  <c r="M93" i="3"/>
  <c r="N93" i="3"/>
  <c r="M92" i="3"/>
  <c r="N92" i="3"/>
  <c r="M91" i="3"/>
  <c r="N91" i="3"/>
  <c r="M90" i="3"/>
  <c r="N90" i="3"/>
  <c r="M89" i="3"/>
  <c r="N89" i="3"/>
  <c r="M81" i="3"/>
  <c r="N81" i="3"/>
  <c r="M80" i="3"/>
  <c r="N80" i="3"/>
  <c r="M79" i="3"/>
  <c r="N79" i="3"/>
  <c r="M78" i="3"/>
  <c r="N78" i="3"/>
  <c r="M77" i="3"/>
  <c r="N77" i="3"/>
  <c r="M76" i="3"/>
  <c r="N76" i="3"/>
  <c r="M75" i="3"/>
  <c r="N75" i="3"/>
  <c r="M74" i="3"/>
  <c r="N74" i="3"/>
  <c r="M73" i="3"/>
  <c r="N73" i="3"/>
  <c r="M72" i="3"/>
  <c r="N72" i="3"/>
  <c r="M71" i="3"/>
  <c r="N71" i="3"/>
  <c r="M70" i="3"/>
  <c r="N70" i="3"/>
  <c r="M69" i="3"/>
  <c r="N69" i="3"/>
  <c r="M68" i="3"/>
  <c r="N68" i="3"/>
  <c r="M67" i="3"/>
  <c r="N67" i="3"/>
  <c r="M66" i="3"/>
  <c r="N66" i="3"/>
  <c r="M65" i="3"/>
  <c r="N65" i="3"/>
  <c r="M64" i="3"/>
  <c r="N64" i="3"/>
  <c r="M63" i="3"/>
  <c r="N63" i="3"/>
  <c r="M62" i="3"/>
  <c r="N62" i="3"/>
  <c r="M61" i="3"/>
  <c r="N61" i="3"/>
  <c r="M60" i="3"/>
  <c r="N60" i="3"/>
  <c r="M59" i="3"/>
  <c r="N59" i="3"/>
  <c r="M58" i="3"/>
  <c r="N58" i="3"/>
  <c r="M57" i="3"/>
  <c r="N57" i="3"/>
  <c r="M56" i="3"/>
  <c r="N56" i="3"/>
  <c r="M55" i="3"/>
  <c r="N55" i="3"/>
  <c r="M54" i="3"/>
  <c r="N54" i="3"/>
  <c r="M53" i="3"/>
  <c r="N53" i="3"/>
  <c r="M52" i="3"/>
  <c r="N52" i="3"/>
  <c r="M51" i="3"/>
  <c r="N51" i="3"/>
  <c r="M50" i="3"/>
  <c r="N50" i="3"/>
  <c r="M49" i="3"/>
  <c r="N49" i="3"/>
  <c r="M48" i="3"/>
  <c r="N48" i="3"/>
  <c r="M47" i="3"/>
  <c r="N47" i="3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5" i="3"/>
  <c r="N5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89" i="3"/>
  <c r="L47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5" i="3"/>
  <c r="E6" i="4"/>
  <c r="G6" i="4"/>
  <c r="E9" i="4"/>
  <c r="G9" i="4"/>
  <c r="E10" i="4"/>
  <c r="G10" i="4"/>
  <c r="E13" i="4"/>
  <c r="G13" i="4"/>
  <c r="E14" i="4"/>
  <c r="G14" i="4"/>
  <c r="E17" i="4"/>
  <c r="G17" i="4"/>
  <c r="E18" i="4"/>
  <c r="G18" i="4"/>
  <c r="E21" i="4"/>
  <c r="G21" i="4"/>
  <c r="E22" i="4"/>
  <c r="G22" i="4"/>
  <c r="E25" i="4"/>
  <c r="G25" i="4"/>
  <c r="E26" i="4"/>
  <c r="G26" i="4"/>
  <c r="E29" i="4"/>
  <c r="G29" i="4"/>
  <c r="E30" i="4"/>
  <c r="G30" i="4"/>
  <c r="E33" i="4"/>
  <c r="G33" i="4"/>
  <c r="E34" i="4"/>
  <c r="G34" i="4"/>
  <c r="E37" i="4"/>
  <c r="G37" i="4"/>
  <c r="E38" i="4"/>
  <c r="G38" i="4"/>
  <c r="E7" i="4"/>
  <c r="G7" i="4"/>
  <c r="E8" i="4"/>
  <c r="G8" i="4"/>
  <c r="E11" i="4"/>
  <c r="G11" i="4"/>
  <c r="E12" i="4"/>
  <c r="G12" i="4"/>
  <c r="E15" i="4"/>
  <c r="G15" i="4"/>
  <c r="E16" i="4"/>
  <c r="G16" i="4"/>
  <c r="E19" i="4"/>
  <c r="G19" i="4"/>
  <c r="E20" i="4"/>
  <c r="G20" i="4"/>
  <c r="E23" i="4"/>
  <c r="G23" i="4"/>
  <c r="E24" i="4"/>
  <c r="G24" i="4"/>
  <c r="E27" i="4"/>
  <c r="G27" i="4"/>
  <c r="E28" i="4"/>
  <c r="G28" i="4"/>
  <c r="E31" i="4"/>
  <c r="G31" i="4"/>
  <c r="E32" i="4"/>
  <c r="G32" i="4"/>
  <c r="E35" i="4"/>
  <c r="G35" i="4"/>
  <c r="E36" i="4"/>
  <c r="G36" i="4"/>
  <c r="E39" i="4"/>
  <c r="G39" i="4"/>
  <c r="E5" i="4"/>
  <c r="G5" i="4"/>
  <c r="K7" i="4"/>
  <c r="G7" i="9"/>
  <c r="K7" i="2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5" i="3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7" i="5"/>
  <c r="C6" i="5"/>
  <c r="D7" i="2"/>
  <c r="E7" i="2"/>
  <c r="F7" i="2"/>
  <c r="G7" i="2"/>
  <c r="H7" i="2"/>
  <c r="I7" i="2"/>
  <c r="C7" i="2"/>
</calcChain>
</file>

<file path=xl/sharedStrings.xml><?xml version="1.0" encoding="utf-8"?>
<sst xmlns="http://schemas.openxmlformats.org/spreadsheetml/2006/main" count="1012" uniqueCount="196">
  <si>
    <t>Educational Attainment</t>
  </si>
  <si>
    <t>Area</t>
  </si>
  <si>
    <t>United States</t>
  </si>
  <si>
    <t>Ohio</t>
  </si>
  <si>
    <t>AO Region</t>
  </si>
  <si>
    <t>Adams</t>
  </si>
  <si>
    <t>Ashtabula</t>
  </si>
  <si>
    <t>Athens</t>
  </si>
  <si>
    <t>Belmont</t>
  </si>
  <si>
    <t>Brown</t>
  </si>
  <si>
    <t>Carroll</t>
  </si>
  <si>
    <t>Clermont</t>
  </si>
  <si>
    <t>Columbiana</t>
  </si>
  <si>
    <t>Coshocton</t>
  </si>
  <si>
    <t>Gallia</t>
  </si>
  <si>
    <t>Guernsey</t>
  </si>
  <si>
    <t>Harrison</t>
  </si>
  <si>
    <t>Highland</t>
  </si>
  <si>
    <t>Hocking</t>
  </si>
  <si>
    <t>Holmes</t>
  </si>
  <si>
    <t>Jackson</t>
  </si>
  <si>
    <t>Jefferson</t>
  </si>
  <si>
    <t>Lawrence</t>
  </si>
  <si>
    <t>Mahoning</t>
  </si>
  <si>
    <t>Meigs</t>
  </si>
  <si>
    <t>Monroe</t>
  </si>
  <si>
    <t>Morgan</t>
  </si>
  <si>
    <t>Muskingum</t>
  </si>
  <si>
    <t>Noble</t>
  </si>
  <si>
    <t>Perry</t>
  </si>
  <si>
    <t>Pike</t>
  </si>
  <si>
    <t>Ross</t>
  </si>
  <si>
    <t>Scioto</t>
  </si>
  <si>
    <t>Trumbull</t>
  </si>
  <si>
    <t>Tuscarawas</t>
  </si>
  <si>
    <t>Vinton</t>
  </si>
  <si>
    <t>Washington</t>
  </si>
  <si>
    <t>Census.gov</t>
  </si>
  <si>
    <t xml:space="preserve">EDUCATIONAL ATTAINMENT </t>
  </si>
  <si>
    <t>Population by Age</t>
  </si>
  <si>
    <t>Figures</t>
  </si>
  <si>
    <t>Under 5 Years</t>
  </si>
  <si>
    <t>5 - 9   Years</t>
  </si>
  <si>
    <t>10 - 14 Year</t>
  </si>
  <si>
    <t>15 - 19 Years</t>
  </si>
  <si>
    <t>20 - 24 Years</t>
  </si>
  <si>
    <t>25 - 29 Years</t>
  </si>
  <si>
    <t>30 - 34 Years</t>
  </si>
  <si>
    <t>Total</t>
  </si>
  <si>
    <t xml:space="preserve">United States </t>
  </si>
  <si>
    <t>Establishments for 1000 Households</t>
  </si>
  <si>
    <t>Households</t>
  </si>
  <si>
    <t>YourEconomy.org</t>
  </si>
  <si>
    <t>your economy standard table</t>
  </si>
  <si>
    <t>Table 6.2</t>
  </si>
  <si>
    <t>Gross Product Per Household  (millions)</t>
  </si>
  <si>
    <t>Totals</t>
  </si>
  <si>
    <t>Households  (millions)</t>
  </si>
  <si>
    <t>IMPLAN analysis 2006-2010</t>
  </si>
  <si>
    <t>Socioeconomic Report</t>
  </si>
  <si>
    <t>Per Household Indicators of Personal Income &amp; Wealth</t>
  </si>
  <si>
    <t>Economic Profile System-Human Dimensions Toolkit</t>
  </si>
  <si>
    <t>EPS-HDT   Headwaters Report</t>
  </si>
  <si>
    <t>Per Household Personal Income</t>
  </si>
  <si>
    <t>Mean Households CNW</t>
  </si>
  <si>
    <t>Average Earnings Per Job</t>
  </si>
  <si>
    <t>Per Household Transfer Payments</t>
  </si>
  <si>
    <t>Per Household Dividends, Interest &amp; Rent Income</t>
  </si>
  <si>
    <t>Appalachian Regional Commission</t>
  </si>
  <si>
    <t>County Economic Status</t>
  </si>
  <si>
    <t>   -   </t>
  </si>
  <si>
    <t>Appalachian Region</t>
  </si>
  <si>
    <t>Appalachian Ohio</t>
  </si>
  <si>
    <t>County</t>
  </si>
  <si>
    <t>At-Risk</t>
  </si>
  <si>
    <t>Transitional</t>
  </si>
  <si>
    <t>Distressed</t>
  </si>
  <si>
    <t>2008-2012 American Community Survey 5-Year Estimates</t>
  </si>
  <si>
    <t>Sex by Age Universe: Total Population</t>
  </si>
  <si>
    <t>↓ PG 14 ↓</t>
  </si>
  <si>
    <t>↓ PG 5 ↓</t>
  </si>
  <si>
    <t>Goal 7</t>
  </si>
  <si>
    <t>County Economic Status, Fiscal Year 2012: Appalachian Ohio</t>
  </si>
  <si>
    <t>County Economic Status, FY 2012</t>
  </si>
  <si>
    <t>Three-Year Average Unemployment Rate, 2007–2009</t>
  </si>
  <si>
    <t>Per Capita Market Income, 2008</t>
  </si>
  <si>
    <t>Poverty Rate, 2005–2009</t>
  </si>
  <si>
    <t>Three-Year Avg. Unemp. Rate, Percent of U.S. Avg., 2007–2009</t>
  </si>
  <si>
    <t>Per Capita Market Income, Percent of U.S. Average, 2008</t>
  </si>
  <si>
    <t>PCMI, Percent of U.S. Avg., Inversed, 2008</t>
  </si>
  <si>
    <t>Poverty Rate, Percent of U.S. Average, 2005–2009</t>
  </si>
  <si>
    <t>Composite Index Value, FY 2012</t>
  </si>
  <si>
    <t>Index Value Rank (of 3,110 counties in U.S., 1 is the best), FY 2012</t>
  </si>
  <si>
    <t>Quartile (1 is the best), FY 2012</t>
  </si>
  <si>
    <t>County Economic Status, Fiscal Year 2013: Appalachian Ohio</t>
  </si>
  <si>
    <t>County Economic Status, FY 2013</t>
  </si>
  <si>
    <t>Three-Year Average Unemployment Rate, 2008–2010</t>
  </si>
  <si>
    <t>Per Capita Market Income, 2009</t>
  </si>
  <si>
    <t>Poverty Rate, 2006–2010</t>
  </si>
  <si>
    <t>Three-Year Avg. Unemp. Rate, Percent of U.S. Avg., 2008–2010</t>
  </si>
  <si>
    <t>Per Capita Market Income, Percent of U.S. Average, 2009</t>
  </si>
  <si>
    <t>PCMI, Percent of U.S. Avg., Inversed, 2009</t>
  </si>
  <si>
    <t>Poverty Rate, Percent of U.S. Average, 2006–2010</t>
  </si>
  <si>
    <t>Composite Index Value, FY 2013</t>
  </si>
  <si>
    <t>Index Value Rank (of 3,110 counties in U.S., 1 is the best), FY 2013</t>
  </si>
  <si>
    <t>Quartile (1 is the best), FY 2013</t>
  </si>
  <si>
    <t>Goal 8</t>
  </si>
  <si>
    <t>Establishments (2013)</t>
  </si>
  <si>
    <t>Goal 5</t>
  </si>
  <si>
    <t>Goal 4</t>
  </si>
  <si>
    <t>Goal 3</t>
  </si>
  <si>
    <t>ESTABLISHMENTS</t>
  </si>
  <si>
    <t>JOBS</t>
  </si>
  <si>
    <t>Jobs (2013)</t>
  </si>
  <si>
    <t>SALES</t>
  </si>
  <si>
    <t>Sales (2013)</t>
  </si>
  <si>
    <t>Sales for 1000 Households</t>
  </si>
  <si>
    <t>IMPLAN analysis 2006-2010 &amp; 2012</t>
  </si>
  <si>
    <t>2006-2010  Value-added (millions) = Gross Regional Product; all values are in current dollars i.e. not real dollars.</t>
  </si>
  <si>
    <t>2012 not calculated for current dollars</t>
  </si>
  <si>
    <t>2012 Personal         Income (thousand)</t>
  </si>
  <si>
    <t>2012 Transfer Payments (thousand)</t>
  </si>
  <si>
    <t>2012 DIR    (thousand)</t>
  </si>
  <si>
    <t>Total Change 2010-2012        %</t>
  </si>
  <si>
    <t>2012-2013                1 Year % Change</t>
  </si>
  <si>
    <t>2010-2013     3 Year % Change</t>
  </si>
  <si>
    <t>2010-2013 Annualized Change</t>
  </si>
  <si>
    <t>Jobs for 1000 Households</t>
  </si>
  <si>
    <t>Less than 9th grade</t>
  </si>
  <si>
    <t>9th to 12th grade, no diploma</t>
  </si>
  <si>
    <t>High school graduate, GED, or alternative</t>
  </si>
  <si>
    <t>Some college, no degree</t>
  </si>
  <si>
    <t>Associate's degree</t>
  </si>
  <si>
    <t>Bachelor's degree</t>
  </si>
  <si>
    <t>Graduate or professional degree</t>
  </si>
  <si>
    <t>Table. Top Ten Assets in Appalachian Ohio, 2014</t>
  </si>
  <si>
    <t>Grantmaker Name</t>
  </si>
  <si>
    <t>Total Assets (M)</t>
  </si>
  <si>
    <t>Total Giving (M)</t>
  </si>
  <si>
    <t>Youngstown State University Foundation</t>
  </si>
  <si>
    <t>Christian Aid Ministries, Inc.</t>
  </si>
  <si>
    <t>The Raymond John Wean Foundation</t>
  </si>
  <si>
    <t>The Youngstown Foundation</t>
  </si>
  <si>
    <t>Genesis Healthcare System Group Return</t>
  </si>
  <si>
    <t>Doris &amp; Floyd Kimble Foundation</t>
  </si>
  <si>
    <t>Anne Kilcawley Christman Foundation</t>
  </si>
  <si>
    <t>Youngstown Area Jewish Federation</t>
  </si>
  <si>
    <t>Life Enriching Communities Foundation</t>
  </si>
  <si>
    <t>The William M. &amp; A. Cafaro Family Foundation</t>
  </si>
  <si>
    <t>Source: Foundation Center, 2014</t>
  </si>
  <si>
    <t xml:space="preserve">Geography </t>
  </si>
  <si>
    <t>Number of Grantmakers</t>
  </si>
  <si>
    <t>Grantmakers per Capita (per 100,000)</t>
  </si>
  <si>
    <t xml:space="preserve">Total Assets </t>
  </si>
  <si>
    <t>Total Assets per Capita</t>
  </si>
  <si>
    <t>Population (Census 2010)</t>
  </si>
  <si>
    <t xml:space="preserve">Ohio </t>
  </si>
  <si>
    <t>Non-Appalachian Ohio</t>
  </si>
  <si>
    <t xml:space="preserve">Appalachian Ohio </t>
  </si>
  <si>
    <t xml:space="preserve">Source: Foundation Center, 2014 and U.S. Department of Commerce, Census 2010. </t>
  </si>
  <si>
    <t>Table. Number of grantmakers in Appalachian Ohio counties and the rest of Ohio, 2014.</t>
  </si>
  <si>
    <t>Table. Number of grantmakers in Appalachian Ohio counties and the rest of Ohio, 2014. Organized by grantmakers per capita.</t>
  </si>
  <si>
    <t>Table. Number of grantmakers in Appalachian Ohio counties and the rest of Ohio, 2014. Organized by total assets.</t>
  </si>
  <si>
    <t>Table. Number of grantmakers in Appalachian Ohio counties and the rest of Ohio, 2014. Organized by total assets per capita.</t>
  </si>
  <si>
    <t>Table 2.4</t>
  </si>
  <si>
    <t>2010 Households by Wealth Status, 2010</t>
  </si>
  <si>
    <t>Geography</t>
  </si>
  <si>
    <t>No Wealth</t>
  </si>
  <si>
    <t>Low Wealth</t>
  </si>
  <si>
    <t>Mid-Wealth</t>
  </si>
  <si>
    <t>High Wealth</t>
  </si>
  <si>
    <t>bao.esri.com</t>
  </si>
  <si>
    <t>ESRI Net Worth Profile</t>
  </si>
  <si>
    <t>Table 2.3</t>
  </si>
  <si>
    <t>2010 Mean $ Median Current Net Worth</t>
  </si>
  <si>
    <t>Median</t>
  </si>
  <si>
    <t>Mean</t>
  </si>
  <si>
    <t>Ratio</t>
  </si>
  <si>
    <t>Financial Assets</t>
  </si>
  <si>
    <t>Current Net Worth (billions)</t>
  </si>
  <si>
    <t>Percent Total</t>
  </si>
  <si>
    <t>na</t>
  </si>
  <si>
    <t>Table 2.2</t>
  </si>
  <si>
    <t>Transfer of Wealth Opportunity, 2010-2055</t>
  </si>
  <si>
    <t>2010-2055</t>
  </si>
  <si>
    <t>2010 CNW (billion)</t>
  </si>
  <si>
    <t>TOW      (billion)</t>
  </si>
  <si>
    <t>5% Capture (million)</t>
  </si>
  <si>
    <t>5% Payout (million)</t>
  </si>
  <si>
    <t>*United States has the projected numbers from 2010-2060</t>
  </si>
  <si>
    <t>Center TOW Analysis</t>
  </si>
  <si>
    <t>Table 2.1</t>
  </si>
  <si>
    <t>Transfer of Wealth Opportunity 2010-2020</t>
  </si>
  <si>
    <t>2010-2020</t>
  </si>
  <si>
    <t>TOW     (billion)</t>
  </si>
  <si>
    <t>Table. Number of grantmakers in Appalachian Ohio and the rest of Ohio,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</si>
</sst>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&quot;$&quot;#,##0"/>
    <numFmt numFmtId="167" formatCode="_(* #,##0_);_(* \(#,##0\);_(* &quot;-&quot;???_);_(@_)"/>
    <numFmt numFmtId="168" formatCode="_(* #,##0_);_(* \(#,##0\);_(* &quot;-&quot;??_);_(@_)"/>
    <numFmt numFmtId="169" formatCode="#,##0.00,,"/>
    <numFmt numFmtId="170" formatCode="#,##0.000,,"/>
    <numFmt numFmtId="171" formatCode="&quot;$&quot;#,##0.00,,"/>
    <numFmt numFmtId="172" formatCode="0.0"/>
    <numFmt numFmtId="173" formatCode="&quot;$&quot;#,##0.00,,,"/>
    <numFmt numFmtId="174" formatCode="&quot;$&quot;#,##0.00"/>
  </numFmts>
  <fonts count="4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4E4B47"/>
      <name val="Arial"/>
      <family val="2"/>
    </font>
    <font>
      <b/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indexed="8"/>
      <name val="SansSerif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43" fontId="26" fillId="0" borderId="0" applyFont="0" applyFill="0" applyBorder="0" applyAlignment="0" applyProtection="0"/>
    <xf numFmtId="0" fontId="26" fillId="0" borderId="0"/>
    <xf numFmtId="0" fontId="3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66">
    <xf numFmtId="0" fontId="0" fillId="0" borderId="0" xfId="0"/>
    <xf numFmtId="0" fontId="19" fillId="0" borderId="0" xfId="0" applyFont="1" applyAlignment="1">
      <alignment horizontal="center"/>
    </xf>
    <xf numFmtId="0" fontId="0" fillId="0" borderId="0" xfId="0"/>
    <xf numFmtId="0" fontId="2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3" fontId="0" fillId="0" borderId="0" xfId="0" applyNumberFormat="1" applyAlignment="1">
      <alignment horizontal="center" vertical="center"/>
    </xf>
    <xf numFmtId="0" fontId="19" fillId="0" borderId="0" xfId="0" applyFont="1" applyFill="1" applyAlignment="1">
      <alignment vertical="center"/>
    </xf>
    <xf numFmtId="3" fontId="2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0" fillId="0" borderId="0" xfId="0"/>
    <xf numFmtId="0" fontId="19" fillId="0" borderId="0" xfId="0" applyFont="1" applyAlignment="1">
      <alignment horizontal="center" vertical="center" wrapText="1"/>
    </xf>
    <xf numFmtId="164" fontId="0" fillId="0" borderId="0" xfId="3" applyNumberFormat="1" applyFont="1" applyFill="1" applyAlignment="1">
      <alignment horizontal="center"/>
    </xf>
    <xf numFmtId="0" fontId="23" fillId="0" borderId="0" xfId="0" applyFont="1"/>
    <xf numFmtId="0" fontId="25" fillId="0" borderId="0" xfId="0" applyFont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9" fillId="0" borderId="0" xfId="0" applyFont="1"/>
    <xf numFmtId="0" fontId="0" fillId="0" borderId="0" xfId="0" applyFill="1"/>
    <xf numFmtId="0" fontId="19" fillId="0" borderId="0" xfId="0" applyFont="1" applyFill="1" applyAlignment="1">
      <alignment horizontal="center" vertical="center"/>
    </xf>
    <xf numFmtId="0" fontId="17" fillId="0" borderId="0" xfId="0" applyFont="1"/>
    <xf numFmtId="0" fontId="24" fillId="0" borderId="0" xfId="0" applyFont="1"/>
    <xf numFmtId="10" fontId="0" fillId="0" borderId="0" xfId="3" applyNumberFormat="1" applyFont="1"/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0" fontId="19" fillId="0" borderId="0" xfId="0" applyFont="1"/>
    <xf numFmtId="0" fontId="21" fillId="0" borderId="0" xfId="0" applyFont="1"/>
    <xf numFmtId="165" fontId="0" fillId="0" borderId="0" xfId="1" applyNumberFormat="1" applyFont="1"/>
    <xf numFmtId="0" fontId="17" fillId="0" borderId="0" xfId="0" applyFont="1" applyBorder="1" applyAlignment="1">
      <alignment horizontal="center" vertical="center"/>
    </xf>
    <xf numFmtId="3" fontId="20" fillId="0" borderId="0" xfId="0" applyNumberFormat="1" applyFont="1" applyFill="1" applyBorder="1"/>
    <xf numFmtId="3" fontId="20" fillId="0" borderId="0" xfId="0" applyNumberFormat="1" applyFont="1" applyFill="1"/>
    <xf numFmtId="2" fontId="28" fillId="0" borderId="0" xfId="0" applyNumberFormat="1" applyFont="1"/>
    <xf numFmtId="1" fontId="19" fillId="0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9" fillId="0" borderId="0" xfId="0" applyFont="1"/>
    <xf numFmtId="166" fontId="0" fillId="0" borderId="0" xfId="2" applyNumberFormat="1" applyFont="1" applyFill="1" applyAlignment="1">
      <alignment horizontal="center" vertical="center" wrapText="1"/>
    </xf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/>
    <xf numFmtId="0" fontId="19" fillId="0" borderId="0" xfId="0" applyFont="1"/>
    <xf numFmtId="0" fontId="17" fillId="0" borderId="0" xfId="0" applyFont="1" applyFill="1" applyBorder="1" applyAlignment="1">
      <alignment vertical="top"/>
    </xf>
    <xf numFmtId="3" fontId="20" fillId="0" borderId="0" xfId="0" applyNumberFormat="1" applyFont="1" applyFill="1" applyBorder="1"/>
    <xf numFmtId="3" fontId="20" fillId="0" borderId="0" xfId="0" applyNumberFormat="1" applyFont="1" applyFill="1"/>
    <xf numFmtId="3" fontId="0" fillId="0" borderId="0" xfId="2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21" fillId="0" borderId="0" xfId="0" applyFont="1"/>
    <xf numFmtId="0" fontId="28" fillId="0" borderId="0" xfId="0" applyFont="1"/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Alignment="1">
      <alignment horizontal="left" vertical="top" wrapText="1"/>
    </xf>
    <xf numFmtId="0" fontId="30" fillId="0" borderId="0" xfId="50" applyAlignment="1">
      <alignment horizontal="left" vertical="top" wrapText="1"/>
    </xf>
    <xf numFmtId="3" fontId="0" fillId="0" borderId="0" xfId="0" applyNumberFormat="1" applyAlignment="1">
      <alignment wrapText="1"/>
    </xf>
    <xf numFmtId="0" fontId="32" fillId="0" borderId="0" xfId="0" applyFont="1"/>
    <xf numFmtId="3" fontId="33" fillId="0" borderId="0" xfId="51" applyNumberFormat="1" applyFont="1" applyFill="1" applyBorder="1" applyAlignment="1">
      <alignment horizontal="center" vertical="top" wrapText="1"/>
    </xf>
    <xf numFmtId="0" fontId="22" fillId="35" borderId="0" xfId="0" applyFont="1" applyFill="1"/>
    <xf numFmtId="0" fontId="0" fillId="35" borderId="0" xfId="0" applyFill="1"/>
    <xf numFmtId="3" fontId="33" fillId="0" borderId="0" xfId="48" applyNumberFormat="1" applyFont="1" applyFill="1" applyBorder="1" applyAlignment="1">
      <alignment horizontal="center" vertical="top" wrapText="1"/>
    </xf>
    <xf numFmtId="0" fontId="21" fillId="35" borderId="0" xfId="0" applyFont="1" applyFill="1"/>
    <xf numFmtId="3" fontId="0" fillId="0" borderId="0" xfId="0" applyNumberFormat="1" applyFill="1" applyAlignment="1">
      <alignment horizontal="center"/>
    </xf>
    <xf numFmtId="3" fontId="33" fillId="33" borderId="0" xfId="45" applyNumberFormat="1" applyFont="1" applyFill="1" applyBorder="1" applyAlignment="1">
      <alignment horizontal="center" vertical="top" wrapText="1"/>
    </xf>
    <xf numFmtId="2" fontId="22" fillId="35" borderId="0" xfId="0" applyNumberFormat="1" applyFont="1" applyFill="1"/>
    <xf numFmtId="0" fontId="19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35" borderId="0" xfId="0" applyFont="1" applyFill="1"/>
    <xf numFmtId="0" fontId="0" fillId="36" borderId="0" xfId="0" applyFill="1"/>
    <xf numFmtId="0" fontId="31" fillId="35" borderId="0" xfId="0" applyFont="1" applyFill="1"/>
    <xf numFmtId="0" fontId="0" fillId="36" borderId="10" xfId="0" applyFill="1" applyBorder="1"/>
    <xf numFmtId="0" fontId="0" fillId="35" borderId="0" xfId="0" applyFill="1" applyAlignment="1">
      <alignment horizontal="center"/>
    </xf>
    <xf numFmtId="0" fontId="31" fillId="0" borderId="0" xfId="0" applyFont="1"/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0" fillId="0" borderId="0" xfId="0" applyFont="1" applyFill="1" applyAlignment="1">
      <alignment vertical="center"/>
    </xf>
    <xf numFmtId="0" fontId="21" fillId="0" borderId="0" xfId="0" applyFont="1"/>
    <xf numFmtId="0" fontId="20" fillId="0" borderId="0" xfId="0" applyFont="1" applyFill="1"/>
    <xf numFmtId="3" fontId="0" fillId="0" borderId="0" xfId="0" applyNumberForma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/>
    </xf>
    <xf numFmtId="167" fontId="35" fillId="0" borderId="0" xfId="0" applyNumberFormat="1" applyFont="1"/>
    <xf numFmtId="168" fontId="0" fillId="0" borderId="0" xfId="1" applyNumberFormat="1" applyFont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70" fontId="0" fillId="37" borderId="0" xfId="2" applyNumberFormat="1" applyFont="1" applyFill="1"/>
    <xf numFmtId="170" fontId="0" fillId="37" borderId="0" xfId="0" applyNumberFormat="1" applyFont="1" applyFill="1" applyAlignment="1">
      <alignment horizontal="right"/>
    </xf>
    <xf numFmtId="170" fontId="0" fillId="37" borderId="0" xfId="2" applyNumberFormat="1" applyFont="1" applyFill="1" applyAlignment="1">
      <alignment horizontal="right"/>
    </xf>
    <xf numFmtId="0" fontId="17" fillId="37" borderId="0" xfId="0" applyFont="1" applyFill="1" applyAlignment="1">
      <alignment horizontal="center" vertical="center"/>
    </xf>
    <xf numFmtId="169" fontId="0" fillId="0" borderId="0" xfId="2" applyNumberFormat="1" applyFont="1" applyFill="1" applyAlignment="1">
      <alignment horizontal="center" vertical="center" wrapText="1"/>
    </xf>
    <xf numFmtId="4" fontId="0" fillId="0" borderId="0" xfId="2" applyNumberFormat="1" applyFont="1" applyFill="1" applyAlignment="1">
      <alignment horizontal="center" vertical="center" wrapText="1"/>
    </xf>
    <xf numFmtId="164" fontId="0" fillId="0" borderId="0" xfId="3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0" fontId="19" fillId="0" borderId="0" xfId="0" applyFont="1"/>
    <xf numFmtId="0" fontId="37" fillId="0" borderId="0" xfId="54" applyFont="1" applyAlignment="1">
      <alignment horizontal="center" vertical="center" wrapText="1"/>
    </xf>
    <xf numFmtId="164" fontId="36" fillId="0" borderId="0" xfId="55" applyNumberFormat="1" applyFont="1" applyAlignment="1">
      <alignment horizontal="center" wrapText="1"/>
    </xf>
    <xf numFmtId="0" fontId="17" fillId="0" borderId="11" xfId="0" applyFont="1" applyBorder="1"/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0" xfId="0" applyFont="1"/>
    <xf numFmtId="0" fontId="17" fillId="0" borderId="14" xfId="0" applyFont="1" applyBorder="1"/>
    <xf numFmtId="0" fontId="17" fillId="0" borderId="14" xfId="0" applyFont="1" applyBorder="1" applyAlignment="1">
      <alignment horizontal="center" wrapText="1"/>
    </xf>
    <xf numFmtId="0" fontId="0" fillId="0" borderId="15" xfId="0" applyFont="1" applyBorder="1"/>
    <xf numFmtId="171" fontId="0" fillId="0" borderId="11" xfId="0" applyNumberFormat="1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0" fontId="0" fillId="0" borderId="18" xfId="0" applyFont="1" applyBorder="1"/>
    <xf numFmtId="171" fontId="0" fillId="0" borderId="18" xfId="0" applyNumberFormat="1" applyFont="1" applyBorder="1" applyAlignment="1">
      <alignment horizontal="center"/>
    </xf>
    <xf numFmtId="171" fontId="0" fillId="0" borderId="19" xfId="0" applyNumberFormat="1" applyFont="1" applyBorder="1" applyAlignment="1">
      <alignment horizontal="center"/>
    </xf>
    <xf numFmtId="0" fontId="38" fillId="0" borderId="18" xfId="0" applyFont="1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17" fillId="0" borderId="15" xfId="0" applyFont="1" applyBorder="1"/>
    <xf numFmtId="3" fontId="17" fillId="0" borderId="11" xfId="0" applyNumberFormat="1" applyFont="1" applyBorder="1" applyAlignment="1">
      <alignment horizontal="center"/>
    </xf>
    <xf numFmtId="172" fontId="17" fillId="0" borderId="11" xfId="0" applyNumberFormat="1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39" fillId="0" borderId="15" xfId="0" applyFont="1" applyBorder="1"/>
    <xf numFmtId="3" fontId="39" fillId="0" borderId="15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66" fontId="39" fillId="0" borderId="15" xfId="0" applyNumberFormat="1" applyFont="1" applyBorder="1" applyAlignment="1">
      <alignment horizontal="center"/>
    </xf>
    <xf numFmtId="166" fontId="39" fillId="0" borderId="17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2" fontId="17" fillId="0" borderId="15" xfId="0" applyNumberFormat="1" applyFont="1" applyBorder="1" applyAlignment="1">
      <alignment horizontal="center"/>
    </xf>
    <xf numFmtId="166" fontId="17" fillId="0" borderId="15" xfId="0" applyNumberFormat="1" applyFont="1" applyBorder="1" applyAlignment="1">
      <alignment horizontal="center"/>
    </xf>
    <xf numFmtId="166" fontId="17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7" fillId="0" borderId="14" xfId="0" applyFont="1" applyBorder="1" applyAlignment="1">
      <alignment horizontal="center"/>
    </xf>
    <xf numFmtId="166" fontId="17" fillId="0" borderId="13" xfId="0" applyNumberFormat="1" applyFont="1" applyBorder="1" applyAlignment="1">
      <alignment horizontal="center"/>
    </xf>
    <xf numFmtId="166" fontId="39" fillId="0" borderId="1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166" fontId="0" fillId="0" borderId="10" xfId="0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38" fillId="0" borderId="22" xfId="0" applyFont="1" applyBorder="1"/>
    <xf numFmtId="0" fontId="0" fillId="0" borderId="23" xfId="0" applyBorder="1"/>
    <xf numFmtId="0" fontId="0" fillId="0" borderId="24" xfId="0" applyBorder="1"/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0" xfId="3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64" fontId="0" fillId="0" borderId="0" xfId="3" applyNumberFormat="1" applyFont="1" applyFill="1" applyBorder="1" applyAlignment="1">
      <alignment horizontal="center"/>
    </xf>
    <xf numFmtId="0" fontId="1" fillId="0" borderId="0" xfId="0" applyFont="1" applyFill="1"/>
    <xf numFmtId="0" fontId="28" fillId="0" borderId="0" xfId="0" applyFont="1" applyFill="1"/>
    <xf numFmtId="0" fontId="40" fillId="0" borderId="0" xfId="0" applyFont="1" applyAlignment="1">
      <alignment horizontal="center" vertical="center"/>
    </xf>
    <xf numFmtId="10" fontId="17" fillId="0" borderId="0" xfId="3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/>
    </xf>
    <xf numFmtId="166" fontId="0" fillId="0" borderId="0" xfId="3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8" fontId="0" fillId="0" borderId="0" xfId="0" applyNumberFormat="1"/>
    <xf numFmtId="173" fontId="0" fillId="0" borderId="0" xfId="3" applyNumberFormat="1" applyFont="1" applyFill="1" applyBorder="1" applyAlignment="1">
      <alignment horizontal="center"/>
    </xf>
    <xf numFmtId="10" fontId="0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/>
    <xf numFmtId="0" fontId="19" fillId="0" borderId="0" xfId="0" applyFont="1" applyAlignment="1">
      <alignment vertical="center"/>
    </xf>
    <xf numFmtId="0" fontId="1" fillId="0" borderId="0" xfId="0" applyFont="1"/>
    <xf numFmtId="8" fontId="0" fillId="0" borderId="0" xfId="0" applyNumberFormat="1" applyFont="1" applyAlignment="1">
      <alignment horizontal="center" vertical="center"/>
    </xf>
    <xf numFmtId="8" fontId="0" fillId="0" borderId="0" xfId="0" applyNumberFormat="1" applyFont="1" applyAlignment="1">
      <alignment horizontal="center" vertical="center" wrapText="1"/>
    </xf>
    <xf numFmtId="8" fontId="0" fillId="0" borderId="0" xfId="0" applyNumberFormat="1" applyFont="1" applyFill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174" fontId="0" fillId="0" borderId="0" xfId="2" applyNumberFormat="1" applyFont="1" applyFill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0" fontId="19" fillId="0" borderId="0" xfId="0" applyFont="1" applyFill="1"/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4" fontId="0" fillId="0" borderId="0" xfId="2" applyNumberFormat="1" applyFont="1" applyFill="1" applyAlignment="1">
      <alignment horizontal="center" vertical="center" wrapText="1"/>
    </xf>
    <xf numFmtId="8" fontId="0" fillId="0" borderId="0" xfId="0" applyNumberFormat="1" applyFont="1" applyFill="1" applyAlignment="1">
      <alignment horizontal="center" vertical="center" wrapText="1"/>
    </xf>
    <xf numFmtId="8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73" fontId="19" fillId="0" borderId="0" xfId="0" applyNumberFormat="1" applyFont="1" applyFill="1" applyAlignment="1">
      <alignment horizontal="center"/>
    </xf>
    <xf numFmtId="171" fontId="19" fillId="0" borderId="0" xfId="0" applyNumberFormat="1" applyFont="1" applyFill="1" applyAlignment="1">
      <alignment horizontal="center"/>
    </xf>
    <xf numFmtId="0" fontId="17" fillId="0" borderId="22" xfId="0" applyFont="1" applyBorder="1" applyAlignment="1">
      <alignment horizontal="left" wrapText="1"/>
    </xf>
    <xf numFmtId="0" fontId="17" fillId="0" borderId="23" xfId="0" applyFont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37" borderId="0" xfId="0" applyFont="1" applyFill="1" applyAlignment="1">
      <alignment horizontal="left"/>
    </xf>
    <xf numFmtId="0" fontId="19" fillId="0" borderId="0" xfId="0" applyFont="1"/>
    <xf numFmtId="0" fontId="19" fillId="0" borderId="0" xfId="0" applyFont="1" applyAlignment="1">
      <alignment wrapText="1"/>
    </xf>
    <xf numFmtId="0" fontId="0" fillId="34" borderId="0" xfId="0" applyFill="1" applyAlignment="1">
      <alignment wrapText="1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5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8"/>
    <cellStyle name="Comma 3" xfId="51"/>
    <cellStyle name="Comma 3 2" xfId="5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50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5"/>
    <cellStyle name="Normal 3" xfId="46"/>
    <cellStyle name="Normal 3 2" xfId="49"/>
    <cellStyle name="Normal 4" xfId="47"/>
    <cellStyle name="Normal 4 2" xfId="52"/>
    <cellStyle name="Normal 5" xfId="54"/>
    <cellStyle name="Note" xfId="18" builtinId="10" customBuiltin="1"/>
    <cellStyle name="Output" xfId="13" builtinId="21" customBuiltin="1"/>
    <cellStyle name="Percent" xfId="3" builtinId="5"/>
    <cellStyle name="Percent 2" xfId="5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c.gov/research/SourceandMethodologyPovertyRates.asp" TargetMode="External"/><Relationship Id="rId13" Type="http://schemas.openxmlformats.org/officeDocument/2006/relationships/hyperlink" Target="http://www.arc.gov/research/SourceandMethodologyUnemploymentRates.asp" TargetMode="External"/><Relationship Id="rId18" Type="http://schemas.openxmlformats.org/officeDocument/2006/relationships/hyperlink" Target="http://www.arc.gov/research/SourceandMethodologyPersonalIncomeRates.asp" TargetMode="External"/><Relationship Id="rId3" Type="http://schemas.openxmlformats.org/officeDocument/2006/relationships/hyperlink" Target="http://www.arc.gov/research/SourceandMethodologyPersonalIncomeRates.asp" TargetMode="External"/><Relationship Id="rId21" Type="http://schemas.openxmlformats.org/officeDocument/2006/relationships/hyperlink" Target="http://www.arc.gov/research/SourceandMethodologyCountyEconomicStatusFY2007FY2013.asp" TargetMode="External"/><Relationship Id="rId7" Type="http://schemas.openxmlformats.org/officeDocument/2006/relationships/hyperlink" Target="http://www.arc.gov/research/SourceandMethodologyPersonalIncomeRates.asp" TargetMode="External"/><Relationship Id="rId12" Type="http://schemas.openxmlformats.org/officeDocument/2006/relationships/hyperlink" Target="http://www.arc.gov/research/SourceandMethodologyCountyEconomicStatusFY2007FY2013.asp" TargetMode="External"/><Relationship Id="rId17" Type="http://schemas.openxmlformats.org/officeDocument/2006/relationships/hyperlink" Target="http://www.arc.gov/research/SourceandMethodologyPersonalIncomeRates.asp" TargetMode="External"/><Relationship Id="rId2" Type="http://schemas.openxmlformats.org/officeDocument/2006/relationships/hyperlink" Target="http://www.arc.gov/research/SourceandMethodologyUnemploymentRates.asp" TargetMode="External"/><Relationship Id="rId16" Type="http://schemas.openxmlformats.org/officeDocument/2006/relationships/hyperlink" Target="http://www.arc.gov/research/SourceandMethodologyUnemploymentRates.asp" TargetMode="External"/><Relationship Id="rId20" Type="http://schemas.openxmlformats.org/officeDocument/2006/relationships/hyperlink" Target="http://www.arc.gov/research/SourceandMethodologyCountyEconomicStatusFY2007FY2013.asp" TargetMode="External"/><Relationship Id="rId1" Type="http://schemas.openxmlformats.org/officeDocument/2006/relationships/hyperlink" Target="http://www.arc.gov/research/SourceandMethodologyCountyEconomicStatusFY2007FY2013.asp" TargetMode="External"/><Relationship Id="rId6" Type="http://schemas.openxmlformats.org/officeDocument/2006/relationships/hyperlink" Target="http://www.arc.gov/research/SourceandMethodologyPersonalIncomeRates.asp" TargetMode="External"/><Relationship Id="rId11" Type="http://schemas.openxmlformats.org/officeDocument/2006/relationships/hyperlink" Target="http://www.arc.gov/research/SourceandMethodologyCountyEconomicStatusFY2007FY2013.asp" TargetMode="External"/><Relationship Id="rId5" Type="http://schemas.openxmlformats.org/officeDocument/2006/relationships/hyperlink" Target="http://www.arc.gov/research/SourceandMethodologyUnemploymentRates.asp" TargetMode="External"/><Relationship Id="rId15" Type="http://schemas.openxmlformats.org/officeDocument/2006/relationships/hyperlink" Target="http://www.arc.gov/research/SourceandMethodologyPovertyRates.asp" TargetMode="External"/><Relationship Id="rId10" Type="http://schemas.openxmlformats.org/officeDocument/2006/relationships/hyperlink" Target="http://www.arc.gov/research/SourceandMethodologyCountyEconomicStatusFY2007FY2013.asp" TargetMode="External"/><Relationship Id="rId19" Type="http://schemas.openxmlformats.org/officeDocument/2006/relationships/hyperlink" Target="http://www.arc.gov/research/SourceandMethodologyPovertyRates.asp" TargetMode="External"/><Relationship Id="rId4" Type="http://schemas.openxmlformats.org/officeDocument/2006/relationships/hyperlink" Target="http://www.arc.gov/research/SourceandMethodologyPovertyRates.asp" TargetMode="External"/><Relationship Id="rId9" Type="http://schemas.openxmlformats.org/officeDocument/2006/relationships/hyperlink" Target="http://www.arc.gov/research/SourceandMethodologyCountyEconomicStatusFY2007FY2013.asp" TargetMode="External"/><Relationship Id="rId14" Type="http://schemas.openxmlformats.org/officeDocument/2006/relationships/hyperlink" Target="http://www.arc.gov/research/SourceandMethodologyPersonalIncomeRates.asp" TargetMode="External"/><Relationship Id="rId22" Type="http://schemas.openxmlformats.org/officeDocument/2006/relationships/hyperlink" Target="http://www.arc.gov/research/SourceandMethodologyCountyEconomicStatusFY2007FY2013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ColWidth="8.85546875" defaultRowHeight="15"/>
  <cols>
    <col min="1" max="1" width="4.7109375" style="108" customWidth="1"/>
    <col min="2" max="2" width="15.28515625" style="108" bestFit="1" customWidth="1"/>
    <col min="3" max="3" width="14.42578125" style="108" bestFit="1" customWidth="1"/>
    <col min="4" max="4" width="15.28515625" style="108" bestFit="1" customWidth="1"/>
    <col min="5" max="5" width="16.42578125" style="108" bestFit="1" customWidth="1"/>
    <col min="6" max="6" width="15.28515625" style="108" customWidth="1"/>
    <col min="7" max="16384" width="8.85546875" style="108"/>
  </cols>
  <sheetData>
    <row r="1" spans="1:10" ht="18.75">
      <c r="A1" s="97" t="s">
        <v>191</v>
      </c>
      <c r="B1" s="97"/>
    </row>
    <row r="2" spans="1:10" ht="15.75">
      <c r="B2" s="240" t="s">
        <v>192</v>
      </c>
      <c r="C2" s="241"/>
      <c r="D2" s="241"/>
      <c r="E2" s="241"/>
      <c r="F2" s="241"/>
      <c r="G2" s="4"/>
      <c r="H2" s="147"/>
      <c r="I2" s="147"/>
      <c r="J2" s="147"/>
    </row>
    <row r="3" spans="1:10" ht="15.75">
      <c r="B3" s="240"/>
      <c r="C3" s="242"/>
      <c r="D3" s="242" t="s">
        <v>193</v>
      </c>
      <c r="E3" s="242"/>
      <c r="F3" s="242"/>
      <c r="G3" s="4"/>
      <c r="H3" s="147"/>
      <c r="I3" s="147"/>
      <c r="J3" s="147"/>
    </row>
    <row r="4" spans="1:10" ht="31.5">
      <c r="B4" s="100" t="s">
        <v>1</v>
      </c>
      <c r="C4" s="49" t="s">
        <v>185</v>
      </c>
      <c r="D4" s="243" t="s">
        <v>194</v>
      </c>
      <c r="E4" s="243" t="s">
        <v>187</v>
      </c>
      <c r="F4" s="49" t="s">
        <v>188</v>
      </c>
      <c r="G4" s="4"/>
      <c r="H4" s="147"/>
      <c r="I4" s="147"/>
      <c r="J4" s="147"/>
    </row>
    <row r="5" spans="1:10" ht="15.75">
      <c r="B5" s="244" t="s">
        <v>2</v>
      </c>
      <c r="C5" s="245">
        <v>44300</v>
      </c>
      <c r="D5" s="245">
        <v>6200</v>
      </c>
      <c r="E5" s="246">
        <v>310000</v>
      </c>
      <c r="F5" s="246">
        <v>15000</v>
      </c>
      <c r="G5" s="4"/>
      <c r="H5" s="147"/>
      <c r="I5" s="147"/>
      <c r="J5" s="147"/>
    </row>
    <row r="6" spans="1:10" ht="15.75">
      <c r="B6" s="244" t="s">
        <v>3</v>
      </c>
      <c r="C6" s="247">
        <v>657.54</v>
      </c>
      <c r="D6" s="247">
        <v>116.24</v>
      </c>
      <c r="E6" s="247">
        <v>5811.77</v>
      </c>
      <c r="F6" s="247">
        <v>290.58999999999997</v>
      </c>
      <c r="G6" s="4"/>
      <c r="H6" s="147"/>
      <c r="I6" s="147"/>
      <c r="J6" s="147"/>
    </row>
    <row r="7" spans="1:10" ht="15.75">
      <c r="B7" s="244" t="s">
        <v>4</v>
      </c>
      <c r="C7" s="248">
        <f>SUM(C8:C39)</f>
        <v>137441676328.6608</v>
      </c>
      <c r="D7" s="248">
        <f t="shared" ref="D7:F7" si="0">SUM(D8:D39)</f>
        <v>25294039779.284531</v>
      </c>
      <c r="E7" s="249">
        <f t="shared" si="0"/>
        <v>1264701988.964227</v>
      </c>
      <c r="F7" s="249">
        <f t="shared" si="0"/>
        <v>63235099.448211335</v>
      </c>
      <c r="G7" s="4"/>
      <c r="H7" s="147"/>
      <c r="I7" s="147"/>
      <c r="J7" s="147"/>
    </row>
    <row r="8" spans="1:10" ht="15.75">
      <c r="B8" s="219" t="s">
        <v>5</v>
      </c>
      <c r="C8" s="250">
        <v>1724549496.8542047</v>
      </c>
      <c r="D8" s="250">
        <v>294574463.84981167</v>
      </c>
      <c r="E8" s="251">
        <f>D8*0.05</f>
        <v>14728723.192490585</v>
      </c>
      <c r="F8" s="251">
        <f>E8*0.05</f>
        <v>736436.1596245293</v>
      </c>
      <c r="G8" s="252"/>
      <c r="H8" s="147"/>
      <c r="I8" s="147"/>
      <c r="J8" s="147"/>
    </row>
    <row r="9" spans="1:10" ht="15.75">
      <c r="B9" s="219" t="s">
        <v>6</v>
      </c>
      <c r="C9" s="250">
        <v>6901087382.7274494</v>
      </c>
      <c r="D9" s="250">
        <v>1271594030.5062914</v>
      </c>
      <c r="E9" s="251">
        <f t="shared" ref="E9:F24" si="1">D9*0.05</f>
        <v>63579701.525314569</v>
      </c>
      <c r="F9" s="251">
        <f t="shared" si="1"/>
        <v>3178985.0762657286</v>
      </c>
      <c r="G9" s="252"/>
      <c r="H9" s="147"/>
      <c r="I9" s="147"/>
      <c r="J9" s="147"/>
    </row>
    <row r="10" spans="1:10" ht="15.75">
      <c r="B10" s="219" t="s">
        <v>7</v>
      </c>
      <c r="C10" s="250">
        <v>3756422788.0590873</v>
      </c>
      <c r="D10" s="250">
        <v>699625073.25627208</v>
      </c>
      <c r="E10" s="251">
        <f t="shared" si="1"/>
        <v>34981253.662813604</v>
      </c>
      <c r="F10" s="251">
        <f t="shared" si="1"/>
        <v>1749062.6831406802</v>
      </c>
      <c r="G10" s="252"/>
      <c r="H10" s="147"/>
      <c r="I10" s="147"/>
      <c r="J10" s="147"/>
    </row>
    <row r="11" spans="1:10" ht="15.75">
      <c r="B11" s="219" t="s">
        <v>8</v>
      </c>
      <c r="C11" s="250">
        <v>4738671386.6830273</v>
      </c>
      <c r="D11" s="250">
        <v>888748754.20833087</v>
      </c>
      <c r="E11" s="251">
        <f t="shared" si="1"/>
        <v>44437437.710416548</v>
      </c>
      <c r="F11" s="251">
        <f t="shared" si="1"/>
        <v>2221871.8855208275</v>
      </c>
      <c r="G11" s="252"/>
      <c r="H11" s="147"/>
      <c r="I11" s="147"/>
      <c r="J11" s="147"/>
    </row>
    <row r="12" spans="1:10" ht="15.75">
      <c r="B12" s="219" t="s">
        <v>9</v>
      </c>
      <c r="C12" s="250">
        <v>2723925592.204155</v>
      </c>
      <c r="D12" s="250">
        <v>459867367.93581098</v>
      </c>
      <c r="E12" s="251">
        <f t="shared" si="1"/>
        <v>22993368.396790549</v>
      </c>
      <c r="F12" s="251">
        <f t="shared" si="1"/>
        <v>1149668.4198395275</v>
      </c>
      <c r="G12" s="252"/>
      <c r="H12" s="147"/>
      <c r="I12" s="147"/>
      <c r="J12" s="147"/>
    </row>
    <row r="13" spans="1:10" ht="15.75">
      <c r="B13" s="219" t="s">
        <v>10</v>
      </c>
      <c r="C13" s="250">
        <v>1982072280.2130764</v>
      </c>
      <c r="D13" s="250">
        <v>336668329.53170425</v>
      </c>
      <c r="E13" s="251">
        <f t="shared" si="1"/>
        <v>16833416.476585213</v>
      </c>
      <c r="F13" s="251">
        <f t="shared" si="1"/>
        <v>841670.82382926065</v>
      </c>
      <c r="G13" s="252"/>
      <c r="H13" s="147"/>
      <c r="I13" s="147"/>
      <c r="J13" s="147"/>
    </row>
    <row r="14" spans="1:10" ht="15.75">
      <c r="B14" s="219" t="s">
        <v>11</v>
      </c>
      <c r="C14" s="250">
        <v>14072953725.39806</v>
      </c>
      <c r="D14" s="250">
        <v>2303360406.3135033</v>
      </c>
      <c r="E14" s="251">
        <f t="shared" si="1"/>
        <v>115168020.31567517</v>
      </c>
      <c r="F14" s="251">
        <f t="shared" si="1"/>
        <v>5758401.0157837588</v>
      </c>
      <c r="G14" s="252"/>
      <c r="H14" s="147"/>
      <c r="I14" s="147"/>
      <c r="J14" s="147"/>
    </row>
    <row r="15" spans="1:10" ht="15.75">
      <c r="B15" s="219" t="s">
        <v>12</v>
      </c>
      <c r="C15" s="250">
        <v>7282353316.4566708</v>
      </c>
      <c r="D15" s="250">
        <v>1349275542.3976817</v>
      </c>
      <c r="E15" s="251">
        <f t="shared" si="1"/>
        <v>67463777.119884089</v>
      </c>
      <c r="F15" s="251">
        <f t="shared" si="1"/>
        <v>3373188.8559942045</v>
      </c>
      <c r="G15" s="252"/>
      <c r="H15" s="147"/>
      <c r="I15" s="147"/>
      <c r="J15" s="147"/>
    </row>
    <row r="16" spans="1:10" ht="15.75">
      <c r="B16" s="219" t="s">
        <v>13</v>
      </c>
      <c r="C16" s="250">
        <v>2469534276.8826866</v>
      </c>
      <c r="D16" s="250">
        <v>464232420.20525253</v>
      </c>
      <c r="E16" s="251">
        <f t="shared" si="1"/>
        <v>23211621.010262627</v>
      </c>
      <c r="F16" s="251">
        <f t="shared" si="1"/>
        <v>1160581.0505131313</v>
      </c>
      <c r="G16" s="252"/>
      <c r="H16" s="147"/>
      <c r="I16" s="147"/>
      <c r="J16" s="147"/>
    </row>
    <row r="17" spans="2:10" ht="15.75">
      <c r="B17" s="219" t="s">
        <v>14</v>
      </c>
      <c r="C17" s="250">
        <v>2053273286.6652994</v>
      </c>
      <c r="D17" s="250">
        <v>393718786.11624599</v>
      </c>
      <c r="E17" s="251">
        <f t="shared" si="1"/>
        <v>19685939.305812299</v>
      </c>
      <c r="F17" s="251">
        <f t="shared" si="1"/>
        <v>984296.96529061499</v>
      </c>
      <c r="G17" s="252"/>
      <c r="H17" s="147"/>
      <c r="I17" s="147"/>
      <c r="J17" s="147"/>
    </row>
    <row r="18" spans="2:10" ht="15.75">
      <c r="B18" s="219" t="s">
        <v>15</v>
      </c>
      <c r="C18" s="250">
        <v>2483796390.5121994</v>
      </c>
      <c r="D18" s="250">
        <v>460552725.36328101</v>
      </c>
      <c r="E18" s="251">
        <f t="shared" si="1"/>
        <v>23027636.268164054</v>
      </c>
      <c r="F18" s="251">
        <f t="shared" si="1"/>
        <v>1151381.8134082027</v>
      </c>
      <c r="G18" s="252"/>
      <c r="H18" s="147"/>
      <c r="I18" s="147"/>
      <c r="J18" s="147"/>
    </row>
    <row r="19" spans="2:10" ht="15.75">
      <c r="B19" s="219" t="s">
        <v>16</v>
      </c>
      <c r="C19" s="250">
        <v>1042047438.8038745</v>
      </c>
      <c r="D19" s="250">
        <v>198198182.24956787</v>
      </c>
      <c r="E19" s="251">
        <f t="shared" si="1"/>
        <v>9909909.1124783941</v>
      </c>
      <c r="F19" s="251">
        <f t="shared" si="1"/>
        <v>495495.45562391973</v>
      </c>
      <c r="G19" s="252"/>
      <c r="H19" s="147"/>
      <c r="I19" s="147"/>
      <c r="J19" s="147"/>
    </row>
    <row r="20" spans="2:10" ht="15.75">
      <c r="B20" s="219" t="s">
        <v>17</v>
      </c>
      <c r="C20" s="250">
        <v>2641336450.7027116</v>
      </c>
      <c r="D20" s="250">
        <v>455047242.40394771</v>
      </c>
      <c r="E20" s="251">
        <f t="shared" si="1"/>
        <v>22752362.120197386</v>
      </c>
      <c r="F20" s="251">
        <f t="shared" si="1"/>
        <v>1137618.1060098694</v>
      </c>
      <c r="G20" s="252"/>
      <c r="H20" s="147"/>
      <c r="I20" s="147"/>
      <c r="J20" s="147"/>
    </row>
    <row r="21" spans="2:10" ht="15.75">
      <c r="B21" s="219" t="s">
        <v>18</v>
      </c>
      <c r="C21" s="250">
        <v>1811194783.9195001</v>
      </c>
      <c r="D21" s="250">
        <v>333134079.10397637</v>
      </c>
      <c r="E21" s="251">
        <f t="shared" si="1"/>
        <v>16656703.955198819</v>
      </c>
      <c r="F21" s="251">
        <f t="shared" si="1"/>
        <v>832835.19775994099</v>
      </c>
      <c r="G21" s="252"/>
      <c r="H21" s="147"/>
      <c r="I21" s="147"/>
      <c r="J21" s="147"/>
    </row>
    <row r="22" spans="2:10" ht="15.75">
      <c r="B22" s="219" t="s">
        <v>19</v>
      </c>
      <c r="C22" s="250">
        <v>2198264537.1992927</v>
      </c>
      <c r="D22" s="250">
        <v>381652972.40345377</v>
      </c>
      <c r="E22" s="251">
        <f t="shared" si="1"/>
        <v>19082648.620172691</v>
      </c>
      <c r="F22" s="251">
        <f t="shared" si="1"/>
        <v>954132.43100863462</v>
      </c>
      <c r="G22" s="252"/>
      <c r="H22" s="147"/>
      <c r="I22" s="147"/>
      <c r="J22" s="147"/>
    </row>
    <row r="23" spans="2:10" ht="15.75">
      <c r="B23" s="219" t="s">
        <v>20</v>
      </c>
      <c r="C23" s="250">
        <v>1954323687.0235307</v>
      </c>
      <c r="D23" s="250">
        <v>355555215.6651082</v>
      </c>
      <c r="E23" s="251">
        <f t="shared" si="1"/>
        <v>17777760.783255409</v>
      </c>
      <c r="F23" s="251">
        <f t="shared" si="1"/>
        <v>888888.0391627705</v>
      </c>
      <c r="G23" s="252"/>
      <c r="H23" s="147"/>
      <c r="I23" s="147"/>
      <c r="J23" s="147"/>
    </row>
    <row r="24" spans="2:10" ht="15.75">
      <c r="B24" s="219" t="s">
        <v>21</v>
      </c>
      <c r="C24" s="250">
        <v>4999665957.5002451</v>
      </c>
      <c r="D24" s="250">
        <v>1023324560.1575323</v>
      </c>
      <c r="E24" s="251">
        <f t="shared" si="1"/>
        <v>51166228.00787662</v>
      </c>
      <c r="F24" s="251">
        <f t="shared" si="1"/>
        <v>2558311.4003938311</v>
      </c>
      <c r="G24" s="252"/>
      <c r="H24" s="147"/>
      <c r="I24" s="147"/>
      <c r="J24" s="147"/>
    </row>
    <row r="25" spans="2:10" ht="15.75">
      <c r="B25" s="219" t="s">
        <v>22</v>
      </c>
      <c r="C25" s="250">
        <v>3637975284.8555336</v>
      </c>
      <c r="D25" s="250">
        <v>705282036.73839009</v>
      </c>
      <c r="E25" s="251">
        <f t="shared" ref="E25:F39" si="2">D25*0.05</f>
        <v>35264101.836919509</v>
      </c>
      <c r="F25" s="251">
        <f t="shared" si="2"/>
        <v>1763205.0918459755</v>
      </c>
      <c r="G25" s="252"/>
      <c r="H25" s="147"/>
      <c r="I25" s="147"/>
      <c r="J25" s="147"/>
    </row>
    <row r="26" spans="2:10" ht="15.75">
      <c r="B26" s="219" t="s">
        <v>23</v>
      </c>
      <c r="C26" s="250">
        <v>18557586355.067692</v>
      </c>
      <c r="D26" s="250">
        <v>3510515499.1500854</v>
      </c>
      <c r="E26" s="251">
        <f t="shared" si="2"/>
        <v>175525774.95750427</v>
      </c>
      <c r="F26" s="251">
        <f t="shared" si="2"/>
        <v>8776288.7478752136</v>
      </c>
      <c r="G26" s="252"/>
      <c r="H26" s="147"/>
      <c r="I26" s="147"/>
      <c r="J26" s="147"/>
    </row>
    <row r="27" spans="2:10" ht="15.75">
      <c r="B27" s="219" t="s">
        <v>24</v>
      </c>
      <c r="C27" s="250">
        <v>1329833282.5235088</v>
      </c>
      <c r="D27" s="250">
        <v>249905113.41073167</v>
      </c>
      <c r="E27" s="251">
        <f t="shared" si="2"/>
        <v>12495255.670536585</v>
      </c>
      <c r="F27" s="251">
        <f t="shared" si="2"/>
        <v>624762.78352682933</v>
      </c>
      <c r="G27" s="252"/>
      <c r="H27" s="147"/>
      <c r="I27" s="147"/>
      <c r="J27" s="147"/>
    </row>
    <row r="28" spans="2:10" ht="15.75">
      <c r="B28" s="219" t="s">
        <v>25</v>
      </c>
      <c r="C28" s="250">
        <v>910864793.9467386</v>
      </c>
      <c r="D28" s="250">
        <v>183275628.14130759</v>
      </c>
      <c r="E28" s="251">
        <f t="shared" si="2"/>
        <v>9163781.4070653804</v>
      </c>
      <c r="F28" s="251">
        <f t="shared" si="2"/>
        <v>458189.07035326905</v>
      </c>
      <c r="G28" s="252"/>
      <c r="H28" s="147"/>
      <c r="I28" s="147"/>
      <c r="J28" s="147"/>
    </row>
    <row r="29" spans="2:10" ht="15.75">
      <c r="B29" s="219" t="s">
        <v>26</v>
      </c>
      <c r="C29" s="250">
        <v>935347221.24192715</v>
      </c>
      <c r="D29" s="250">
        <v>184702475.82777959</v>
      </c>
      <c r="E29" s="251">
        <f t="shared" si="2"/>
        <v>9235123.7913889792</v>
      </c>
      <c r="F29" s="251">
        <f t="shared" si="2"/>
        <v>461756.18956944899</v>
      </c>
      <c r="G29" s="252"/>
      <c r="H29" s="147"/>
      <c r="I29" s="147"/>
      <c r="J29" s="147"/>
    </row>
    <row r="30" spans="2:10" ht="15.75">
      <c r="B30" s="219" t="s">
        <v>27</v>
      </c>
      <c r="C30" s="250">
        <v>5745386196.674654</v>
      </c>
      <c r="D30" s="250">
        <v>1031535460.5769433</v>
      </c>
      <c r="E30" s="251">
        <f t="shared" si="2"/>
        <v>51576773.028847165</v>
      </c>
      <c r="F30" s="251">
        <f t="shared" si="2"/>
        <v>2578838.6514423583</v>
      </c>
      <c r="G30" s="252"/>
      <c r="H30" s="147"/>
      <c r="I30" s="147"/>
      <c r="J30" s="147"/>
    </row>
    <row r="31" spans="2:10" ht="15.75">
      <c r="B31" s="219" t="s">
        <v>28</v>
      </c>
      <c r="C31" s="250">
        <v>675351699.79929435</v>
      </c>
      <c r="D31" s="250">
        <v>117475284.42114201</v>
      </c>
      <c r="E31" s="251">
        <f t="shared" si="2"/>
        <v>5873764.2210571012</v>
      </c>
      <c r="F31" s="251">
        <f t="shared" si="2"/>
        <v>293688.21105285507</v>
      </c>
      <c r="G31" s="252"/>
      <c r="H31" s="147"/>
      <c r="I31" s="147"/>
      <c r="J31" s="147"/>
    </row>
    <row r="32" spans="2:10" ht="15.75">
      <c r="B32" s="219" t="s">
        <v>29</v>
      </c>
      <c r="C32" s="250">
        <v>1916472879.8567407</v>
      </c>
      <c r="D32" s="250">
        <v>323671639.41831279</v>
      </c>
      <c r="E32" s="251">
        <f t="shared" si="2"/>
        <v>16183581.97091564</v>
      </c>
      <c r="F32" s="251">
        <f t="shared" si="2"/>
        <v>809179.09854578204</v>
      </c>
      <c r="G32" s="252"/>
      <c r="H32" s="147"/>
      <c r="I32" s="147"/>
      <c r="J32" s="147"/>
    </row>
    <row r="33" spans="2:10" ht="15.75">
      <c r="B33" s="219" t="s">
        <v>30</v>
      </c>
      <c r="C33" s="250">
        <v>1699805105.3469875</v>
      </c>
      <c r="D33" s="250">
        <v>317703084.75569189</v>
      </c>
      <c r="E33" s="251">
        <f t="shared" si="2"/>
        <v>15885154.237784594</v>
      </c>
      <c r="F33" s="251">
        <f t="shared" si="2"/>
        <v>794257.71188922971</v>
      </c>
      <c r="G33" s="252"/>
      <c r="H33" s="147"/>
      <c r="I33" s="147"/>
      <c r="J33" s="147"/>
    </row>
    <row r="34" spans="2:10" ht="15.75">
      <c r="B34" s="219" t="s">
        <v>31</v>
      </c>
      <c r="C34" s="250">
        <v>4736348996.3276463</v>
      </c>
      <c r="D34" s="250">
        <v>829251372.4012655</v>
      </c>
      <c r="E34" s="251">
        <f t="shared" si="2"/>
        <v>41462568.620063275</v>
      </c>
      <c r="F34" s="251">
        <f t="shared" si="2"/>
        <v>2073128.4310031638</v>
      </c>
      <c r="G34" s="252"/>
      <c r="H34" s="147"/>
      <c r="I34" s="147"/>
      <c r="J34" s="147"/>
    </row>
    <row r="35" spans="2:10" ht="15.75">
      <c r="B35" s="219" t="s">
        <v>32</v>
      </c>
      <c r="C35" s="250">
        <v>4618977983.8900032</v>
      </c>
      <c r="D35" s="250">
        <v>886929505.92471504</v>
      </c>
      <c r="E35" s="251">
        <f t="shared" si="2"/>
        <v>44346475.296235755</v>
      </c>
      <c r="F35" s="251">
        <f t="shared" si="2"/>
        <v>2217323.7648117878</v>
      </c>
      <c r="G35" s="252"/>
      <c r="H35" s="147"/>
      <c r="I35" s="147"/>
      <c r="J35" s="147"/>
    </row>
    <row r="36" spans="2:10" ht="15.75">
      <c r="B36" s="219" t="s">
        <v>33</v>
      </c>
      <c r="C36" s="250">
        <v>16182531087.062849</v>
      </c>
      <c r="D36" s="250">
        <v>3128941543.2582922</v>
      </c>
      <c r="E36" s="251">
        <f t="shared" si="2"/>
        <v>156447077.1629146</v>
      </c>
      <c r="F36" s="251">
        <f t="shared" si="2"/>
        <v>7822353.8581457306</v>
      </c>
      <c r="G36" s="252"/>
      <c r="H36" s="147"/>
      <c r="I36" s="147"/>
      <c r="J36" s="147"/>
    </row>
    <row r="37" spans="2:10" ht="15.75">
      <c r="B37" s="219" t="s">
        <v>34</v>
      </c>
      <c r="C37" s="250">
        <v>6454576743.672472</v>
      </c>
      <c r="D37" s="250">
        <v>1150232100.2809477</v>
      </c>
      <c r="E37" s="251">
        <f t="shared" si="2"/>
        <v>57511605.014047384</v>
      </c>
      <c r="F37" s="251">
        <f t="shared" si="2"/>
        <v>2875580.2507023695</v>
      </c>
      <c r="G37" s="252"/>
      <c r="H37" s="147"/>
      <c r="I37" s="147"/>
      <c r="J37" s="147"/>
    </row>
    <row r="38" spans="2:10" ht="15.75">
      <c r="B38" s="219" t="s">
        <v>35</v>
      </c>
      <c r="C38" s="250">
        <v>762073501.57492566</v>
      </c>
      <c r="D38" s="250">
        <v>139247487.79987663</v>
      </c>
      <c r="E38" s="251">
        <f t="shared" si="2"/>
        <v>6962374.3899938315</v>
      </c>
      <c r="F38" s="251">
        <f t="shared" si="2"/>
        <v>348118.71949969162</v>
      </c>
      <c r="G38" s="252"/>
      <c r="H38" s="147"/>
      <c r="I38" s="147"/>
      <c r="J38" s="147"/>
    </row>
    <row r="39" spans="2:10" ht="15.75">
      <c r="B39" s="219" t="s">
        <v>36</v>
      </c>
      <c r="C39" s="250">
        <v>4443072419.0147533</v>
      </c>
      <c r="D39" s="250">
        <v>866241395.51127815</v>
      </c>
      <c r="E39" s="251">
        <f t="shared" si="2"/>
        <v>43312069.775563911</v>
      </c>
      <c r="F39" s="251">
        <f t="shared" si="2"/>
        <v>2165603.4887781958</v>
      </c>
      <c r="G39" s="252"/>
      <c r="H39" s="147"/>
      <c r="I39" s="147"/>
      <c r="J39" s="147"/>
    </row>
    <row r="40" spans="2:10" ht="15.75">
      <c r="B40" s="240"/>
      <c r="C40" s="253"/>
      <c r="D40" s="253"/>
      <c r="E40" s="254"/>
      <c r="F40" s="254"/>
      <c r="G40" s="252"/>
      <c r="H40" s="147"/>
      <c r="I40" s="147"/>
      <c r="J40" s="147"/>
    </row>
    <row r="41" spans="2:10">
      <c r="C41" s="63" t="s">
        <v>190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J38" sqref="J38"/>
    </sheetView>
  </sheetViews>
  <sheetFormatPr defaultColWidth="8.85546875" defaultRowHeight="15"/>
  <cols>
    <col min="1" max="1" width="21.42578125" style="108" bestFit="1" customWidth="1"/>
    <col min="2" max="2" width="12.42578125" style="108" bestFit="1" customWidth="1"/>
    <col min="3" max="3" width="18.7109375" style="108" bestFit="1" customWidth="1"/>
    <col min="4" max="4" width="15.42578125" style="108" bestFit="1" customWidth="1"/>
    <col min="5" max="5" width="11.42578125" style="108" bestFit="1" customWidth="1"/>
    <col min="6" max="16384" width="8.85546875" style="108"/>
  </cols>
  <sheetData>
    <row r="1" spans="1:5" ht="30" customHeight="1">
      <c r="A1" s="255" t="s">
        <v>163</v>
      </c>
      <c r="B1" s="256"/>
      <c r="C1" s="256"/>
      <c r="D1" s="256"/>
      <c r="E1" s="257"/>
    </row>
    <row r="2" spans="1:5" ht="45">
      <c r="A2" s="191" t="s">
        <v>150</v>
      </c>
      <c r="B2" s="149" t="s">
        <v>151</v>
      </c>
      <c r="C2" s="149" t="s">
        <v>152</v>
      </c>
      <c r="D2" s="149" t="s">
        <v>153</v>
      </c>
      <c r="E2" s="149" t="s">
        <v>154</v>
      </c>
    </row>
    <row r="3" spans="1:5">
      <c r="A3" s="163" t="s">
        <v>156</v>
      </c>
      <c r="B3" s="164">
        <v>4661</v>
      </c>
      <c r="C3" s="165">
        <v>40.402187699150453</v>
      </c>
      <c r="D3" s="167">
        <v>61688117120</v>
      </c>
      <c r="E3" s="195">
        <v>5347.2106558451333</v>
      </c>
    </row>
    <row r="4" spans="1:5">
      <c r="A4" s="169" t="s">
        <v>157</v>
      </c>
      <c r="B4" s="170">
        <v>4312</v>
      </c>
      <c r="C4" s="171">
        <v>45.415939225215872</v>
      </c>
      <c r="D4" s="173">
        <v>60273797197</v>
      </c>
      <c r="E4" s="193">
        <v>6348.3096251668339</v>
      </c>
    </row>
    <row r="5" spans="1:5">
      <c r="A5" s="163" t="s">
        <v>158</v>
      </c>
      <c r="B5" s="194">
        <v>349</v>
      </c>
      <c r="C5" s="176">
        <v>17.090752384870033</v>
      </c>
      <c r="D5" s="178">
        <v>1414319923</v>
      </c>
      <c r="E5" s="195">
        <v>692.60147842353729</v>
      </c>
    </row>
    <row r="6" spans="1:5">
      <c r="A6" s="196" t="s">
        <v>19</v>
      </c>
      <c r="B6" s="197">
        <v>6</v>
      </c>
      <c r="C6" s="198">
        <v>14.162299957513101</v>
      </c>
      <c r="D6" s="199">
        <v>104522670</v>
      </c>
      <c r="E6" s="200">
        <v>2467.1356748335929</v>
      </c>
    </row>
    <row r="7" spans="1:5">
      <c r="A7" s="196" t="s">
        <v>23</v>
      </c>
      <c r="B7" s="197">
        <v>81</v>
      </c>
      <c r="C7" s="198">
        <v>33.916331341621202</v>
      </c>
      <c r="D7" s="199">
        <v>547495765</v>
      </c>
      <c r="E7" s="200">
        <v>2292.4750338116514</v>
      </c>
    </row>
    <row r="8" spans="1:5">
      <c r="A8" s="196" t="s">
        <v>27</v>
      </c>
      <c r="B8" s="197">
        <v>23</v>
      </c>
      <c r="C8" s="198">
        <v>26.721193391732697</v>
      </c>
      <c r="D8" s="199">
        <v>127857821</v>
      </c>
      <c r="E8" s="200">
        <v>1485.4406789506704</v>
      </c>
    </row>
    <row r="9" spans="1:5">
      <c r="A9" s="196" t="s">
        <v>13</v>
      </c>
      <c r="B9" s="197">
        <v>9</v>
      </c>
      <c r="C9" s="198">
        <v>24.389582938131756</v>
      </c>
      <c r="D9" s="199">
        <v>53568143</v>
      </c>
      <c r="E9" s="200">
        <v>1451.6718517113356</v>
      </c>
    </row>
    <row r="10" spans="1:5">
      <c r="A10" s="196" t="s">
        <v>34</v>
      </c>
      <c r="B10" s="197">
        <v>17</v>
      </c>
      <c r="C10" s="198">
        <v>18.36210062431142</v>
      </c>
      <c r="D10" s="199">
        <v>107823277</v>
      </c>
      <c r="E10" s="200">
        <v>1164.6246246570608</v>
      </c>
    </row>
    <row r="11" spans="1:5">
      <c r="A11" s="196" t="s">
        <v>36</v>
      </c>
      <c r="B11" s="197">
        <v>15</v>
      </c>
      <c r="C11" s="198">
        <v>24.280488199682736</v>
      </c>
      <c r="D11" s="199">
        <v>45136371</v>
      </c>
      <c r="E11" s="200">
        <v>730.62208229466796</v>
      </c>
    </row>
    <row r="12" spans="1:5">
      <c r="A12" s="196" t="s">
        <v>21</v>
      </c>
      <c r="B12" s="197">
        <v>18</v>
      </c>
      <c r="C12" s="198">
        <v>25.821629918661866</v>
      </c>
      <c r="D12" s="199">
        <v>41975121</v>
      </c>
      <c r="E12" s="200">
        <v>602.14780014058442</v>
      </c>
    </row>
    <row r="13" spans="1:5">
      <c r="A13" s="196" t="s">
        <v>32</v>
      </c>
      <c r="B13" s="197">
        <v>7</v>
      </c>
      <c r="C13" s="198">
        <v>8.8051422030465787</v>
      </c>
      <c r="D13" s="199">
        <v>46544401</v>
      </c>
      <c r="E13" s="200">
        <v>585.47152794374767</v>
      </c>
    </row>
    <row r="14" spans="1:5">
      <c r="A14" s="196" t="s">
        <v>33</v>
      </c>
      <c r="B14" s="197">
        <v>41</v>
      </c>
      <c r="C14" s="198">
        <v>19.494845752976531</v>
      </c>
      <c r="D14" s="199">
        <v>106642303</v>
      </c>
      <c r="E14" s="200">
        <v>507.06713359199665</v>
      </c>
    </row>
    <row r="15" spans="1:5">
      <c r="A15" s="196" t="s">
        <v>6</v>
      </c>
      <c r="B15" s="197">
        <v>17</v>
      </c>
      <c r="C15" s="198">
        <v>16.749263525030297</v>
      </c>
      <c r="D15" s="199">
        <v>50515174</v>
      </c>
      <c r="E15" s="200">
        <v>497.70115372868162</v>
      </c>
    </row>
    <row r="16" spans="1:5">
      <c r="A16" s="196" t="s">
        <v>26</v>
      </c>
      <c r="B16" s="197">
        <v>2</v>
      </c>
      <c r="C16" s="198">
        <v>13.285505513484788</v>
      </c>
      <c r="D16" s="199">
        <v>6380712</v>
      </c>
      <c r="E16" s="200">
        <v>423.85492227979273</v>
      </c>
    </row>
    <row r="17" spans="1:5">
      <c r="A17" s="196" t="s">
        <v>31</v>
      </c>
      <c r="B17" s="197">
        <v>13</v>
      </c>
      <c r="C17" s="198">
        <v>16.653002664480425</v>
      </c>
      <c r="D17" s="199">
        <v>26761983</v>
      </c>
      <c r="E17" s="200">
        <v>342.82105708136913</v>
      </c>
    </row>
    <row r="18" spans="1:5">
      <c r="A18" s="196" t="s">
        <v>11</v>
      </c>
      <c r="B18" s="197">
        <v>24</v>
      </c>
      <c r="C18" s="198">
        <v>12.160334003840639</v>
      </c>
      <c r="D18" s="199">
        <v>64083303</v>
      </c>
      <c r="E18" s="200">
        <v>324.69765356221785</v>
      </c>
    </row>
    <row r="19" spans="1:5">
      <c r="A19" s="196" t="s">
        <v>12</v>
      </c>
      <c r="B19" s="197">
        <v>19</v>
      </c>
      <c r="C19" s="198">
        <v>17.618530985432255</v>
      </c>
      <c r="D19" s="199">
        <v>33841826</v>
      </c>
      <c r="E19" s="200">
        <v>313.81224209716157</v>
      </c>
    </row>
    <row r="20" spans="1:5">
      <c r="A20" s="196" t="s">
        <v>7</v>
      </c>
      <c r="B20" s="197">
        <v>9</v>
      </c>
      <c r="C20" s="198">
        <v>13.898111401084053</v>
      </c>
      <c r="D20" s="199">
        <v>19952035</v>
      </c>
      <c r="E20" s="200">
        <v>308.10622789814227</v>
      </c>
    </row>
    <row r="21" spans="1:5">
      <c r="A21" s="196" t="s">
        <v>18</v>
      </c>
      <c r="B21" s="197">
        <v>4</v>
      </c>
      <c r="C21" s="198">
        <v>13.614703880190605</v>
      </c>
      <c r="D21" s="199">
        <v>8427617</v>
      </c>
      <c r="E21" s="200">
        <v>286.84877467665081</v>
      </c>
    </row>
    <row r="22" spans="1:5">
      <c r="A22" s="196" t="s">
        <v>28</v>
      </c>
      <c r="B22" s="197">
        <v>3</v>
      </c>
      <c r="C22" s="198">
        <v>20.484807101399795</v>
      </c>
      <c r="D22" s="199">
        <v>2550117</v>
      </c>
      <c r="E22" s="200">
        <v>174.12884943666779</v>
      </c>
    </row>
    <row r="23" spans="1:5">
      <c r="A23" s="196" t="s">
        <v>17</v>
      </c>
      <c r="B23" s="197">
        <v>2</v>
      </c>
      <c r="C23" s="198">
        <v>4.5883135653490559</v>
      </c>
      <c r="D23" s="199">
        <v>4412501</v>
      </c>
      <c r="E23" s="200">
        <v>101.22969097708138</v>
      </c>
    </row>
    <row r="24" spans="1:5">
      <c r="A24" s="196" t="s">
        <v>30</v>
      </c>
      <c r="B24" s="197">
        <v>2</v>
      </c>
      <c r="C24" s="198">
        <v>6.966456511895224</v>
      </c>
      <c r="D24" s="199">
        <v>2114484</v>
      </c>
      <c r="E24" s="200">
        <v>73.652304155491308</v>
      </c>
    </row>
    <row r="25" spans="1:5">
      <c r="A25" s="196" t="s">
        <v>15</v>
      </c>
      <c r="B25" s="197">
        <v>6</v>
      </c>
      <c r="C25" s="198">
        <v>14.967445805373313</v>
      </c>
      <c r="D25" s="199">
        <v>2693479</v>
      </c>
      <c r="E25" s="200">
        <v>67.190834934018511</v>
      </c>
    </row>
    <row r="26" spans="1:5">
      <c r="A26" s="196" t="s">
        <v>8</v>
      </c>
      <c r="B26" s="197">
        <v>4</v>
      </c>
      <c r="C26" s="198">
        <v>5.6818181818181825</v>
      </c>
      <c r="D26" s="199">
        <v>4080271</v>
      </c>
      <c r="E26" s="200">
        <v>57.958394886363635</v>
      </c>
    </row>
    <row r="27" spans="1:5">
      <c r="A27" s="196" t="s">
        <v>24</v>
      </c>
      <c r="B27" s="197">
        <v>6</v>
      </c>
      <c r="C27" s="198">
        <v>25.24190155658393</v>
      </c>
      <c r="D27" s="199">
        <v>1358534</v>
      </c>
      <c r="E27" s="200">
        <v>57.153302482120317</v>
      </c>
    </row>
    <row r="28" spans="1:5">
      <c r="A28" s="196" t="s">
        <v>14</v>
      </c>
      <c r="B28" s="197">
        <v>5</v>
      </c>
      <c r="C28" s="198">
        <v>16.163444753345832</v>
      </c>
      <c r="D28" s="199">
        <v>1335777</v>
      </c>
      <c r="E28" s="200">
        <v>43.181515484580075</v>
      </c>
    </row>
    <row r="29" spans="1:5">
      <c r="A29" s="196" t="s">
        <v>10</v>
      </c>
      <c r="B29" s="197">
        <v>4</v>
      </c>
      <c r="C29" s="198">
        <v>13.871549452073797</v>
      </c>
      <c r="D29" s="199">
        <v>1235971</v>
      </c>
      <c r="E29" s="200">
        <v>42.862082119572754</v>
      </c>
    </row>
    <row r="30" spans="1:5">
      <c r="A30" s="196" t="s">
        <v>29</v>
      </c>
      <c r="B30" s="197">
        <v>4</v>
      </c>
      <c r="C30" s="198">
        <v>11.093238671030006</v>
      </c>
      <c r="D30" s="199">
        <v>1527265</v>
      </c>
      <c r="E30" s="200">
        <v>42.355787897276613</v>
      </c>
    </row>
    <row r="31" spans="1:5">
      <c r="A31" s="196" t="s">
        <v>35</v>
      </c>
      <c r="B31" s="197">
        <v>2</v>
      </c>
      <c r="C31" s="198">
        <v>14.8864905098623</v>
      </c>
      <c r="D31" s="199">
        <v>445625</v>
      </c>
      <c r="E31" s="200">
        <v>33.168961667286936</v>
      </c>
    </row>
    <row r="32" spans="1:5">
      <c r="A32" s="196" t="s">
        <v>20</v>
      </c>
      <c r="B32" s="197">
        <v>2</v>
      </c>
      <c r="C32" s="198">
        <v>6.0195635816403312</v>
      </c>
      <c r="D32" s="199">
        <v>631365</v>
      </c>
      <c r="E32" s="200">
        <v>19.002708803611739</v>
      </c>
    </row>
    <row r="33" spans="1:5">
      <c r="A33" s="196" t="s">
        <v>9</v>
      </c>
      <c r="B33" s="197">
        <v>1</v>
      </c>
      <c r="C33" s="198">
        <v>2.2298532756544618</v>
      </c>
      <c r="D33" s="199">
        <v>288169</v>
      </c>
      <c r="E33" s="200">
        <v>6.4257458859207066</v>
      </c>
    </row>
    <row r="34" spans="1:5">
      <c r="A34" s="196" t="s">
        <v>22</v>
      </c>
      <c r="B34" s="197">
        <v>2</v>
      </c>
      <c r="C34" s="198">
        <v>3.2025620496397114</v>
      </c>
      <c r="D34" s="199">
        <v>111542</v>
      </c>
      <c r="E34" s="200">
        <v>1.7861008807045637</v>
      </c>
    </row>
    <row r="35" spans="1:5">
      <c r="A35" s="196" t="s">
        <v>5</v>
      </c>
      <c r="B35" s="197">
        <v>1</v>
      </c>
      <c r="C35" s="198">
        <v>3.5026269702276709</v>
      </c>
      <c r="D35" s="199">
        <v>6301</v>
      </c>
      <c r="E35" s="200">
        <v>0.22070052539404553</v>
      </c>
    </row>
    <row r="36" spans="1:5">
      <c r="A36" s="196" t="s">
        <v>16</v>
      </c>
      <c r="B36" s="197">
        <v>0</v>
      </c>
      <c r="C36" s="198">
        <v>0</v>
      </c>
      <c r="D36" s="199">
        <v>0</v>
      </c>
      <c r="E36" s="200">
        <v>0</v>
      </c>
    </row>
    <row r="37" spans="1:5">
      <c r="A37" s="196" t="s">
        <v>25</v>
      </c>
      <c r="B37" s="202">
        <v>0</v>
      </c>
      <c r="C37" s="203">
        <v>0</v>
      </c>
      <c r="D37" s="204">
        <v>0</v>
      </c>
      <c r="E37" s="200">
        <v>0</v>
      </c>
    </row>
    <row r="38" spans="1:5">
      <c r="A38" s="212" t="s">
        <v>149</v>
      </c>
      <c r="B38" s="213"/>
      <c r="C38" s="213"/>
      <c r="D38" s="213"/>
      <c r="E38" s="214"/>
    </row>
  </sheetData>
  <mergeCells count="1">
    <mergeCell ref="A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2" sqref="F2"/>
    </sheetView>
  </sheetViews>
  <sheetFormatPr defaultColWidth="8.85546875" defaultRowHeight="15"/>
  <cols>
    <col min="1" max="1" width="4.140625" style="64" customWidth="1"/>
    <col min="2" max="2" width="15.28515625" style="64" customWidth="1"/>
    <col min="3" max="7" width="12.28515625" style="64" customWidth="1"/>
    <col min="8" max="8" width="12.7109375" style="64" customWidth="1"/>
    <col min="9" max="9" width="12.28515625" style="64" customWidth="1"/>
    <col min="10" max="16384" width="8.85546875" style="64"/>
  </cols>
  <sheetData>
    <row r="1" spans="1:9" s="74" customFormat="1" ht="18.75">
      <c r="A1" s="76" t="s">
        <v>110</v>
      </c>
      <c r="B1" s="73"/>
      <c r="I1" s="79"/>
    </row>
    <row r="2" spans="1:9" ht="15.75">
      <c r="B2" s="52" t="s">
        <v>0</v>
      </c>
    </row>
    <row r="4" spans="1:9" ht="51">
      <c r="B4" s="48" t="s">
        <v>1</v>
      </c>
      <c r="C4" s="142" t="s">
        <v>128</v>
      </c>
      <c r="D4" s="142" t="s">
        <v>129</v>
      </c>
      <c r="E4" s="142" t="s">
        <v>130</v>
      </c>
      <c r="F4" s="142" t="s">
        <v>131</v>
      </c>
      <c r="G4" s="142" t="s">
        <v>132</v>
      </c>
      <c r="H4" s="142" t="s">
        <v>133</v>
      </c>
      <c r="I4" s="142" t="s">
        <v>134</v>
      </c>
    </row>
    <row r="5" spans="1:9" ht="15.75">
      <c r="B5" s="50" t="s">
        <v>2</v>
      </c>
      <c r="C5" s="143">
        <v>2.2104975093952258E-2</v>
      </c>
      <c r="D5" s="143">
        <v>0.13952762619012821</v>
      </c>
      <c r="E5" s="143">
        <v>0.29590714157214937</v>
      </c>
      <c r="F5" s="143">
        <v>0.40265939197351575</v>
      </c>
      <c r="G5" s="143">
        <v>4.6367636202185813E-2</v>
      </c>
      <c r="H5" s="143">
        <v>8.689882030643839E-2</v>
      </c>
      <c r="I5" s="143">
        <v>6.5344086616302491E-3</v>
      </c>
    </row>
    <row r="6" spans="1:9" ht="15.75">
      <c r="B6" s="50" t="s">
        <v>3</v>
      </c>
      <c r="C6" s="143">
        <v>1.7398303003846888E-2</v>
      </c>
      <c r="D6" s="143">
        <v>0.13909911876244782</v>
      </c>
      <c r="E6" s="143">
        <v>0.30901972553406271</v>
      </c>
      <c r="F6" s="143">
        <v>0.40836948317100008</v>
      </c>
      <c r="G6" s="143">
        <v>3.8441600960357952E-2</v>
      </c>
      <c r="H6" s="143">
        <v>8.1847779626951861E-2</v>
      </c>
      <c r="I6" s="143">
        <v>5.8239889413326789E-3</v>
      </c>
    </row>
    <row r="7" spans="1:9" ht="15.75">
      <c r="A7" s="23"/>
      <c r="B7" s="50" t="s">
        <v>4</v>
      </c>
      <c r="C7" s="143">
        <v>3.111111111111111E-2</v>
      </c>
      <c r="D7" s="143">
        <v>0.14199836199836199</v>
      </c>
      <c r="E7" s="143">
        <v>0.355981435981436</v>
      </c>
      <c r="F7" s="143">
        <v>0.37219765219765222</v>
      </c>
      <c r="G7" s="143">
        <v>4.3144963144963147E-2</v>
      </c>
      <c r="H7" s="143">
        <v>5.1941031941031938E-2</v>
      </c>
      <c r="I7" s="143">
        <v>3.6254436254436256E-3</v>
      </c>
    </row>
    <row r="8" spans="1:9" ht="15.75">
      <c r="B8" s="51" t="s">
        <v>5</v>
      </c>
      <c r="C8" s="143">
        <v>1.3151927437641724E-2</v>
      </c>
      <c r="D8" s="143">
        <v>0.15238095238095239</v>
      </c>
      <c r="E8" s="143">
        <v>0.46530612244897956</v>
      </c>
      <c r="F8" s="143">
        <v>0.26530612244897961</v>
      </c>
      <c r="G8" s="143">
        <v>3.8095238095238099E-2</v>
      </c>
      <c r="H8" s="143">
        <v>6.5759637188208611E-2</v>
      </c>
      <c r="I8" s="143">
        <v>0</v>
      </c>
    </row>
    <row r="9" spans="1:9" ht="15.75">
      <c r="B9" s="51" t="s">
        <v>6</v>
      </c>
      <c r="C9" s="143">
        <v>2.0674784373414509E-2</v>
      </c>
      <c r="D9" s="143">
        <v>0.18734145104008118</v>
      </c>
      <c r="E9" s="143">
        <v>0.42529173008625065</v>
      </c>
      <c r="F9" s="143">
        <v>0.27879249112125826</v>
      </c>
      <c r="G9" s="143">
        <v>3.8685946220192793E-2</v>
      </c>
      <c r="H9" s="143">
        <v>4.8325722983257227E-2</v>
      </c>
      <c r="I9" s="143">
        <v>8.8787417554540837E-4</v>
      </c>
    </row>
    <row r="10" spans="1:9" ht="15.75">
      <c r="B10" s="51" t="s">
        <v>7</v>
      </c>
      <c r="C10" s="143">
        <v>4.6282904252241824E-3</v>
      </c>
      <c r="D10" s="143">
        <v>2.5793076848905604E-2</v>
      </c>
      <c r="E10" s="143">
        <v>0.15292642946678237</v>
      </c>
      <c r="F10" s="143">
        <v>0.72900395333140489</v>
      </c>
      <c r="G10" s="143">
        <v>2.0393404686144055E-2</v>
      </c>
      <c r="H10" s="143">
        <v>6.0698100472471317E-2</v>
      </c>
      <c r="I10" s="143">
        <v>6.5567447690675924E-3</v>
      </c>
    </row>
    <row r="11" spans="1:9" ht="15.75">
      <c r="B11" s="51" t="s">
        <v>8</v>
      </c>
      <c r="C11" s="143">
        <v>9.1711368748918498E-3</v>
      </c>
      <c r="D11" s="143">
        <v>0.24000692161273576</v>
      </c>
      <c r="E11" s="143">
        <v>0.33967814500778681</v>
      </c>
      <c r="F11" s="143">
        <v>0.27565322720193808</v>
      </c>
      <c r="G11" s="143">
        <v>8.1501989963661536E-2</v>
      </c>
      <c r="H11" s="143">
        <v>4.8970410105554592E-2</v>
      </c>
      <c r="I11" s="143">
        <v>5.0181692334313899E-3</v>
      </c>
    </row>
    <row r="12" spans="1:9" ht="15.75">
      <c r="B12" s="51" t="s">
        <v>9</v>
      </c>
      <c r="C12" s="143">
        <v>1.63558106169297E-2</v>
      </c>
      <c r="D12" s="143">
        <v>0.11305595408895265</v>
      </c>
      <c r="E12" s="143">
        <v>0.42697274031563848</v>
      </c>
      <c r="F12" s="143">
        <v>0.29842180774748922</v>
      </c>
      <c r="G12" s="143">
        <v>9.7847919655667151E-2</v>
      </c>
      <c r="H12" s="143">
        <v>3.3859397417503587E-2</v>
      </c>
      <c r="I12" s="143">
        <v>1.3486370157819226E-2</v>
      </c>
    </row>
    <row r="13" spans="1:9" ht="15.75">
      <c r="B13" s="51" t="s">
        <v>10</v>
      </c>
      <c r="C13" s="143">
        <v>3.4364261168384883E-2</v>
      </c>
      <c r="D13" s="143">
        <v>0.17034855179185077</v>
      </c>
      <c r="E13" s="143">
        <v>0.40795287187039764</v>
      </c>
      <c r="F13" s="143">
        <v>0.33235149729995089</v>
      </c>
      <c r="G13" s="143">
        <v>3.2400589101620032E-2</v>
      </c>
      <c r="H13" s="143">
        <v>2.2582228767795778E-2</v>
      </c>
      <c r="I13" s="143">
        <v>0</v>
      </c>
    </row>
    <row r="14" spans="1:9" ht="15.75">
      <c r="B14" s="51" t="s">
        <v>11</v>
      </c>
      <c r="C14" s="143">
        <v>6.7949450689020127E-3</v>
      </c>
      <c r="D14" s="143">
        <v>0.13075506445672191</v>
      </c>
      <c r="E14" s="143">
        <v>0.38680383565123516</v>
      </c>
      <c r="F14" s="143">
        <v>0.34127135327363944</v>
      </c>
      <c r="G14" s="143">
        <v>5.0168286022734487E-2</v>
      </c>
      <c r="H14" s="143">
        <v>7.6522512224550712E-2</v>
      </c>
      <c r="I14" s="143">
        <v>7.6840033022162954E-3</v>
      </c>
    </row>
    <row r="15" spans="1:9" ht="15.75">
      <c r="B15" s="51" t="s">
        <v>12</v>
      </c>
      <c r="C15" s="143">
        <v>1.299178820933938E-2</v>
      </c>
      <c r="D15" s="143">
        <v>0.16546145360951098</v>
      </c>
      <c r="E15" s="143">
        <v>0.39061159455815664</v>
      </c>
      <c r="F15" s="143">
        <v>0.30616497119745067</v>
      </c>
      <c r="G15" s="143">
        <v>6.4100992768721651E-2</v>
      </c>
      <c r="H15" s="143">
        <v>6.0424071577399194E-2</v>
      </c>
      <c r="I15" s="143">
        <v>2.4512807942149775E-4</v>
      </c>
    </row>
    <row r="16" spans="1:9" ht="15.75">
      <c r="B16" s="51" t="s">
        <v>13</v>
      </c>
      <c r="C16" s="143">
        <v>7.9408731522860085E-2</v>
      </c>
      <c r="D16" s="143">
        <v>0.13578549329666553</v>
      </c>
      <c r="E16" s="143">
        <v>0.44242007562736335</v>
      </c>
      <c r="F16" s="143">
        <v>0.23410106565830183</v>
      </c>
      <c r="G16" s="143">
        <v>4.5032657270539705E-2</v>
      </c>
      <c r="H16" s="143">
        <v>6.3251976624269513E-2</v>
      </c>
      <c r="I16" s="143">
        <v>0</v>
      </c>
    </row>
    <row r="17" spans="2:9" ht="15.75">
      <c r="B17" s="51" t="s">
        <v>14</v>
      </c>
      <c r="C17" s="143">
        <v>5.8494783904619971E-2</v>
      </c>
      <c r="D17" s="143">
        <v>0.11475409836065574</v>
      </c>
      <c r="E17" s="143">
        <v>0.38412816691505214</v>
      </c>
      <c r="F17" s="143">
        <v>0.35432190760059612</v>
      </c>
      <c r="G17" s="143">
        <v>3.6885245901639344E-2</v>
      </c>
      <c r="H17" s="143">
        <v>5.1415797317436659E-2</v>
      </c>
      <c r="I17" s="143">
        <v>0</v>
      </c>
    </row>
    <row r="18" spans="2:9" ht="15.75">
      <c r="B18" s="51" t="s">
        <v>15</v>
      </c>
      <c r="C18" s="143">
        <v>2.5530605967394648E-2</v>
      </c>
      <c r="D18" s="143">
        <v>0.21008920332205475</v>
      </c>
      <c r="E18" s="143">
        <v>0.38911104275607505</v>
      </c>
      <c r="F18" s="143">
        <v>0.27560750538295908</v>
      </c>
      <c r="G18" s="143">
        <v>7.2593048292832973E-2</v>
      </c>
      <c r="H18" s="143">
        <v>2.706859427868348E-2</v>
      </c>
      <c r="I18" s="143">
        <v>0</v>
      </c>
    </row>
    <row r="19" spans="2:9" ht="15.75">
      <c r="B19" s="51" t="s">
        <v>16</v>
      </c>
      <c r="C19" s="143">
        <v>2.5139664804469275E-2</v>
      </c>
      <c r="D19" s="143">
        <v>0.14245810055865921</v>
      </c>
      <c r="E19" s="143">
        <v>0.36685288640595903</v>
      </c>
      <c r="F19" s="143">
        <v>0.38268156424581007</v>
      </c>
      <c r="G19" s="143">
        <v>4.6554934823091247E-2</v>
      </c>
      <c r="H19" s="143">
        <v>2.3277467411545624E-2</v>
      </c>
      <c r="I19" s="143">
        <v>1.3035381750465549E-2</v>
      </c>
    </row>
    <row r="20" spans="2:9" ht="15.75">
      <c r="B20" s="51" t="s">
        <v>17</v>
      </c>
      <c r="C20" s="143">
        <v>2.3897581792318635E-2</v>
      </c>
      <c r="D20" s="143">
        <v>0.16130867709815078</v>
      </c>
      <c r="E20" s="143">
        <v>0.48165007112375535</v>
      </c>
      <c r="F20" s="143">
        <v>0.28136557610241819</v>
      </c>
      <c r="G20" s="143">
        <v>3.1009957325746799E-2</v>
      </c>
      <c r="H20" s="143">
        <v>1.7354196301564723E-2</v>
      </c>
      <c r="I20" s="143">
        <v>3.4139402560455193E-3</v>
      </c>
    </row>
    <row r="21" spans="2:9" ht="15.75">
      <c r="B21" s="51" t="s">
        <v>18</v>
      </c>
      <c r="C21" s="143">
        <v>4.8203330411919366E-3</v>
      </c>
      <c r="D21" s="143">
        <v>0.12751971954425942</v>
      </c>
      <c r="E21" s="143">
        <v>0.40709903593339175</v>
      </c>
      <c r="F21" s="143">
        <v>0.36021034180543382</v>
      </c>
      <c r="G21" s="143">
        <v>7.8439964943032431E-2</v>
      </c>
      <c r="H21" s="143">
        <v>2.1910604732690624E-2</v>
      </c>
      <c r="I21" s="143">
        <v>0</v>
      </c>
    </row>
    <row r="22" spans="2:9" ht="15.75">
      <c r="B22" s="51" t="s">
        <v>19</v>
      </c>
      <c r="C22" s="143">
        <v>0.53513770180436848</v>
      </c>
      <c r="D22" s="143">
        <v>8.2383665716999052E-2</v>
      </c>
      <c r="E22" s="143">
        <v>0.2295821462488129</v>
      </c>
      <c r="F22" s="143">
        <v>0.12203228869895537</v>
      </c>
      <c r="G22" s="143">
        <v>6.8850902184235518E-3</v>
      </c>
      <c r="H22" s="143">
        <v>2.3979107312440646E-2</v>
      </c>
      <c r="I22" s="143">
        <v>0</v>
      </c>
    </row>
    <row r="23" spans="2:9" ht="15.75">
      <c r="B23" s="51" t="s">
        <v>20</v>
      </c>
      <c r="C23" s="143">
        <v>4.218635363169479E-2</v>
      </c>
      <c r="D23" s="143">
        <v>0.21313279530447543</v>
      </c>
      <c r="E23" s="143">
        <v>0.47578870139398388</v>
      </c>
      <c r="F23" s="143">
        <v>0.19148936170212766</v>
      </c>
      <c r="G23" s="143">
        <v>3.8884812912692593E-2</v>
      </c>
      <c r="H23" s="143">
        <v>3.8517975055025681E-2</v>
      </c>
      <c r="I23" s="143">
        <v>0</v>
      </c>
    </row>
    <row r="24" spans="2:9" ht="15.75">
      <c r="B24" s="51" t="s">
        <v>21</v>
      </c>
      <c r="C24" s="143">
        <v>9.9055166107893926E-3</v>
      </c>
      <c r="D24" s="143">
        <v>0.11170374885705578</v>
      </c>
      <c r="E24" s="143">
        <v>0.31027125876257239</v>
      </c>
      <c r="F24" s="143">
        <v>0.43629990856446205</v>
      </c>
      <c r="G24" s="143">
        <v>7.4824748552270642E-2</v>
      </c>
      <c r="H24" s="143">
        <v>5.6537640963121E-2</v>
      </c>
      <c r="I24" s="143">
        <v>4.5717768972874126E-4</v>
      </c>
    </row>
    <row r="25" spans="2:9" ht="15.75">
      <c r="B25" s="51" t="s">
        <v>22</v>
      </c>
      <c r="C25" s="143">
        <v>1.008267795926598E-3</v>
      </c>
      <c r="D25" s="143">
        <v>0.14599717685017141</v>
      </c>
      <c r="E25" s="143">
        <v>0.47428917120387176</v>
      </c>
      <c r="F25" s="143">
        <v>0.30006049606775559</v>
      </c>
      <c r="G25" s="143">
        <v>2.9643073200241985E-2</v>
      </c>
      <c r="H25" s="143">
        <v>4.11373260738052E-2</v>
      </c>
      <c r="I25" s="143">
        <v>7.8644888082274652E-3</v>
      </c>
    </row>
    <row r="26" spans="2:9" ht="15.75">
      <c r="B26" s="51" t="s">
        <v>23</v>
      </c>
      <c r="C26" s="143">
        <v>1.2094557449147883E-2</v>
      </c>
      <c r="D26" s="143">
        <v>0.16197711030036482</v>
      </c>
      <c r="E26" s="143">
        <v>0.32785246639012444</v>
      </c>
      <c r="F26" s="143">
        <v>0.40796641511319909</v>
      </c>
      <c r="G26" s="143">
        <v>2.878704582937678E-2</v>
      </c>
      <c r="H26" s="143">
        <v>5.5674946274176622E-2</v>
      </c>
      <c r="I26" s="143">
        <v>5.6474586436103752E-3</v>
      </c>
    </row>
    <row r="27" spans="2:9" ht="15.75">
      <c r="B27" s="51" t="s">
        <v>24</v>
      </c>
      <c r="C27" s="143">
        <v>8.7527352297592995E-3</v>
      </c>
      <c r="D27" s="143">
        <v>0.14277899343544859</v>
      </c>
      <c r="E27" s="143">
        <v>0.43161925601750545</v>
      </c>
      <c r="F27" s="143">
        <v>0.2959518599562363</v>
      </c>
      <c r="G27" s="143">
        <v>6.0175054704595186E-2</v>
      </c>
      <c r="H27" s="143">
        <v>5.689277899343545E-2</v>
      </c>
      <c r="I27" s="143">
        <v>3.8293216630196935E-3</v>
      </c>
    </row>
    <row r="28" spans="2:9" ht="15.75">
      <c r="B28" s="51" t="s">
        <v>25</v>
      </c>
      <c r="C28" s="143">
        <v>2.7916251246261216E-2</v>
      </c>
      <c r="D28" s="143">
        <v>0.10368893320039881</v>
      </c>
      <c r="E28" s="143">
        <v>0.32502492522432702</v>
      </c>
      <c r="F28" s="143">
        <v>0.41375872382851447</v>
      </c>
      <c r="G28" s="143">
        <v>5.5832502492522432E-2</v>
      </c>
      <c r="H28" s="143">
        <v>3.6889332003988036E-2</v>
      </c>
      <c r="I28" s="143">
        <v>3.6889332003988036E-2</v>
      </c>
    </row>
    <row r="29" spans="2:9" ht="15.75">
      <c r="B29" s="51" t="s">
        <v>26</v>
      </c>
      <c r="C29" s="143">
        <v>5.3238686779059448E-3</v>
      </c>
      <c r="D29" s="143">
        <v>0.15350488021295475</v>
      </c>
      <c r="E29" s="143">
        <v>0.48269742679680566</v>
      </c>
      <c r="F29" s="143">
        <v>0.29991126885536823</v>
      </c>
      <c r="G29" s="143">
        <v>3.2830523513753325E-2</v>
      </c>
      <c r="H29" s="143">
        <v>2.5732031943212066E-2</v>
      </c>
      <c r="I29" s="143">
        <v>0</v>
      </c>
    </row>
    <row r="30" spans="2:9" ht="15.75">
      <c r="B30" s="51" t="s">
        <v>27</v>
      </c>
      <c r="C30" s="143">
        <v>1.9575856443719411E-2</v>
      </c>
      <c r="D30" s="143">
        <v>0.1111808256995859</v>
      </c>
      <c r="E30" s="143">
        <v>0.35537708620906011</v>
      </c>
      <c r="F30" s="143">
        <v>0.39427782657798971</v>
      </c>
      <c r="G30" s="143">
        <v>4.931609988706237E-2</v>
      </c>
      <c r="H30" s="143">
        <v>6.6758689923453379E-2</v>
      </c>
      <c r="I30" s="143">
        <v>3.5136152591291252E-3</v>
      </c>
    </row>
    <row r="31" spans="2:9" ht="15.75">
      <c r="B31" s="51" t="s">
        <v>28</v>
      </c>
      <c r="C31" s="143">
        <v>5.1418439716312055E-2</v>
      </c>
      <c r="D31" s="143">
        <v>0.33953900709219859</v>
      </c>
      <c r="E31" s="143">
        <v>0.40602836879432624</v>
      </c>
      <c r="F31" s="143">
        <v>0.149822695035461</v>
      </c>
      <c r="G31" s="143">
        <v>4.2553191489361701E-2</v>
      </c>
      <c r="H31" s="143">
        <v>1.0638297872340425E-2</v>
      </c>
      <c r="I31" s="143">
        <v>0</v>
      </c>
    </row>
    <row r="32" spans="2:9" ht="15.75">
      <c r="B32" s="51" t="s">
        <v>29</v>
      </c>
      <c r="C32" s="143">
        <v>1.1159959418329387E-2</v>
      </c>
      <c r="D32" s="143">
        <v>0.18058843422387555</v>
      </c>
      <c r="E32" s="143">
        <v>0.40311126141359488</v>
      </c>
      <c r="F32" s="143">
        <v>0.28846804193439296</v>
      </c>
      <c r="G32" s="143">
        <v>6.8312478863713222E-2</v>
      </c>
      <c r="H32" s="143">
        <v>4.6668921203922895E-2</v>
      </c>
      <c r="I32" s="143">
        <v>1.6909029421711193E-3</v>
      </c>
    </row>
    <row r="33" spans="2:9" ht="15.75">
      <c r="B33" s="51" t="s">
        <v>30</v>
      </c>
      <c r="C33" s="143">
        <v>5.2496798975672214E-2</v>
      </c>
      <c r="D33" s="143">
        <v>0.19376867264191208</v>
      </c>
      <c r="E33" s="143">
        <v>0.43405889884763127</v>
      </c>
      <c r="F33" s="143">
        <v>0.24498506188647035</v>
      </c>
      <c r="G33" s="143">
        <v>4.5667947076397777E-2</v>
      </c>
      <c r="H33" s="143">
        <v>2.9022620571916347E-2</v>
      </c>
      <c r="I33" s="143">
        <v>0</v>
      </c>
    </row>
    <row r="34" spans="2:9" ht="15.75">
      <c r="B34" s="51" t="s">
        <v>31</v>
      </c>
      <c r="C34" s="143">
        <v>1.3640792465086067E-2</v>
      </c>
      <c r="D34" s="143">
        <v>0.17911659629749918</v>
      </c>
      <c r="E34" s="143">
        <v>0.44105228970444948</v>
      </c>
      <c r="F34" s="143">
        <v>0.29636245534264372</v>
      </c>
      <c r="G34" s="143">
        <v>3.2315686911334851E-2</v>
      </c>
      <c r="H34" s="143">
        <v>3.6213056187073725E-2</v>
      </c>
      <c r="I34" s="143">
        <v>1.2991230919129587E-3</v>
      </c>
    </row>
    <row r="35" spans="2:9" ht="15.75">
      <c r="B35" s="51" t="s">
        <v>32</v>
      </c>
      <c r="C35" s="143">
        <v>1.3756749807148368E-2</v>
      </c>
      <c r="D35" s="143">
        <v>0.16688094625867833</v>
      </c>
      <c r="E35" s="143">
        <v>0.37117510928259195</v>
      </c>
      <c r="F35" s="143">
        <v>0.37503214193880174</v>
      </c>
      <c r="G35" s="143">
        <v>4.7698637181794803E-2</v>
      </c>
      <c r="H35" s="143">
        <v>2.4170737978914888E-2</v>
      </c>
      <c r="I35" s="143">
        <v>1.2856775520699408E-3</v>
      </c>
    </row>
    <row r="36" spans="2:9" ht="15.75">
      <c r="B36" s="51" t="s">
        <v>33</v>
      </c>
      <c r="C36" s="143">
        <v>4.2426788286125783E-2</v>
      </c>
      <c r="D36" s="143">
        <v>0.16928708593374939</v>
      </c>
      <c r="E36" s="143">
        <v>0.38724195871339412</v>
      </c>
      <c r="F36" s="143">
        <v>0.31042966874699951</v>
      </c>
      <c r="G36" s="143">
        <v>3.3845415266442629E-2</v>
      </c>
      <c r="H36" s="143">
        <v>5.5388862217954873E-2</v>
      </c>
      <c r="I36" s="143">
        <v>1.3802208353336533E-3</v>
      </c>
    </row>
    <row r="37" spans="2:9" ht="15.75">
      <c r="B37" s="51" t="s">
        <v>34</v>
      </c>
      <c r="C37" s="143">
        <v>5.0006888001102083E-2</v>
      </c>
      <c r="D37" s="143">
        <v>0.14836754373880701</v>
      </c>
      <c r="E37" s="143">
        <v>0.38972310235569635</v>
      </c>
      <c r="F37" s="143">
        <v>0.30210772833723654</v>
      </c>
      <c r="G37" s="143">
        <v>4.0225926436148231E-2</v>
      </c>
      <c r="H37" s="143">
        <v>6.9017771042843373E-2</v>
      </c>
      <c r="I37" s="143">
        <v>5.5104008816641409E-4</v>
      </c>
    </row>
    <row r="38" spans="2:9" ht="15.75">
      <c r="B38" s="51" t="s">
        <v>35</v>
      </c>
      <c r="C38" s="143">
        <v>0</v>
      </c>
      <c r="D38" s="143">
        <v>0.2640845070422535</v>
      </c>
      <c r="E38" s="143">
        <v>0.426056338028169</v>
      </c>
      <c r="F38" s="143">
        <v>0.23679577464788731</v>
      </c>
      <c r="G38" s="143">
        <v>5.3697183098591547E-2</v>
      </c>
      <c r="H38" s="143">
        <v>1.6725352112676055E-2</v>
      </c>
      <c r="I38" s="143">
        <v>2.6408450704225352E-3</v>
      </c>
    </row>
    <row r="39" spans="2:9" ht="15.75">
      <c r="B39" s="51" t="s">
        <v>36</v>
      </c>
      <c r="C39" s="143">
        <v>1.111310270657824E-2</v>
      </c>
      <c r="D39" s="143">
        <v>0.12636673238931709</v>
      </c>
      <c r="E39" s="143">
        <v>0.31349704248073129</v>
      </c>
      <c r="F39" s="143">
        <v>0.42534504391468003</v>
      </c>
      <c r="G39" s="143">
        <v>5.484853916472486E-2</v>
      </c>
      <c r="H39" s="143">
        <v>6.5961641871303101E-2</v>
      </c>
      <c r="I39" s="143">
        <v>2.8678974726653521E-3</v>
      </c>
    </row>
    <row r="41" spans="2:9">
      <c r="B41" s="17" t="s">
        <v>37</v>
      </c>
      <c r="I41" s="16" t="s">
        <v>38</v>
      </c>
    </row>
  </sheetData>
  <pageMargins left="0.7" right="0.7" top="0.75" bottom="0.75" header="0.3" footer="0.3"/>
  <pageSetup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/>
  </sheetViews>
  <sheetFormatPr defaultColWidth="8.85546875" defaultRowHeight="15"/>
  <cols>
    <col min="1" max="1" width="4.42578125" customWidth="1"/>
    <col min="2" max="2" width="15.7109375" customWidth="1"/>
    <col min="3" max="10" width="10.28515625" customWidth="1"/>
    <col min="11" max="11" width="11.140625" bestFit="1" customWidth="1"/>
  </cols>
  <sheetData>
    <row r="1" spans="1:16" s="74" customFormat="1" ht="18.75">
      <c r="A1" s="76" t="s">
        <v>109</v>
      </c>
    </row>
    <row r="2" spans="1:16" ht="15.75">
      <c r="A2" s="13"/>
      <c r="B2" s="22" t="s">
        <v>39</v>
      </c>
      <c r="C2" s="13"/>
      <c r="D2" s="13"/>
      <c r="E2" s="13"/>
      <c r="F2" s="13"/>
      <c r="G2" s="13"/>
      <c r="H2" s="13"/>
      <c r="I2" s="13"/>
      <c r="J2" s="13"/>
      <c r="K2" s="22"/>
      <c r="L2" s="13"/>
      <c r="M2" s="13"/>
      <c r="N2" s="13"/>
      <c r="O2" s="13"/>
      <c r="P2" s="13"/>
    </row>
    <row r="3" spans="1:16">
      <c r="A3" s="13"/>
      <c r="B3" s="13"/>
      <c r="C3" s="25" t="s">
        <v>40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31.5">
      <c r="A4" s="13"/>
      <c r="B4" s="18" t="s">
        <v>1</v>
      </c>
      <c r="C4" s="19" t="s">
        <v>41</v>
      </c>
      <c r="D4" s="19" t="s">
        <v>42</v>
      </c>
      <c r="E4" s="19" t="s">
        <v>43</v>
      </c>
      <c r="F4" s="19" t="s">
        <v>44</v>
      </c>
      <c r="G4" s="19" t="s">
        <v>45</v>
      </c>
      <c r="H4" s="14" t="s">
        <v>46</v>
      </c>
      <c r="I4" s="14" t="s">
        <v>47</v>
      </c>
      <c r="J4" s="13"/>
      <c r="K4" s="24" t="s">
        <v>48</v>
      </c>
      <c r="L4" s="13"/>
      <c r="M4" s="19"/>
      <c r="N4" s="19"/>
      <c r="O4" s="14"/>
      <c r="P4" s="14"/>
    </row>
    <row r="5" spans="1:16" ht="15.75">
      <c r="A5" s="13"/>
      <c r="B5" s="20" t="s">
        <v>49</v>
      </c>
      <c r="C5" s="75">
        <v>20137884</v>
      </c>
      <c r="D5" s="75">
        <v>20311310</v>
      </c>
      <c r="E5" s="75">
        <v>20647280</v>
      </c>
      <c r="F5" s="75">
        <v>21930781</v>
      </c>
      <c r="G5" s="75">
        <v>21775439</v>
      </c>
      <c r="H5" s="75">
        <v>21107848</v>
      </c>
      <c r="I5" s="75">
        <v>20076442</v>
      </c>
      <c r="J5" s="13"/>
      <c r="K5" s="78">
        <v>309138711</v>
      </c>
      <c r="L5" s="13"/>
      <c r="M5" s="27"/>
      <c r="N5" s="27"/>
      <c r="O5" s="27"/>
      <c r="P5" s="27"/>
    </row>
    <row r="6" spans="1:16" ht="15.75">
      <c r="A6" s="13"/>
      <c r="B6" s="20" t="s">
        <v>3</v>
      </c>
      <c r="C6" s="75">
        <v>712820</v>
      </c>
      <c r="D6" s="75">
        <v>750218</v>
      </c>
      <c r="E6" s="75">
        <v>770410</v>
      </c>
      <c r="F6" s="75">
        <v>817811</v>
      </c>
      <c r="G6" s="75">
        <v>766409</v>
      </c>
      <c r="H6" s="75">
        <v>725684</v>
      </c>
      <c r="I6" s="75">
        <v>695271</v>
      </c>
      <c r="J6" s="13"/>
      <c r="K6" s="78">
        <v>11533561</v>
      </c>
      <c r="L6" s="13"/>
      <c r="M6" s="27"/>
      <c r="N6" s="27"/>
      <c r="O6" s="27"/>
      <c r="P6" s="27"/>
    </row>
    <row r="7" spans="1:16" ht="15.75">
      <c r="A7" s="23"/>
      <c r="B7" s="20" t="s">
        <v>4</v>
      </c>
      <c r="C7" s="77">
        <f>SUM(C8:C39)</f>
        <v>119646</v>
      </c>
      <c r="D7" s="77">
        <f t="shared" ref="D7:I7" si="0">SUM(D8:D39)</f>
        <v>128610</v>
      </c>
      <c r="E7" s="77">
        <f t="shared" si="0"/>
        <v>133970</v>
      </c>
      <c r="F7" s="77">
        <f t="shared" si="0"/>
        <v>141259</v>
      </c>
      <c r="G7" s="77">
        <f t="shared" si="0"/>
        <v>126710</v>
      </c>
      <c r="H7" s="77">
        <f t="shared" si="0"/>
        <v>115516</v>
      </c>
      <c r="I7" s="77">
        <f t="shared" si="0"/>
        <v>116764</v>
      </c>
      <c r="J7" s="15"/>
      <c r="K7" s="77">
        <f>K8+K9+K10+K11+K12+K13+K14+K15+K16+K17+K18+K19+K20+K21+K22+K23+K24+K25+K26+K27+K28+K29+K30+K31+K32+K33+K34+K35+K36+K37+K38+K39</f>
        <v>2038670</v>
      </c>
      <c r="L7" s="13"/>
      <c r="M7" s="27"/>
      <c r="N7" s="27"/>
      <c r="O7" s="27"/>
      <c r="P7" s="27"/>
    </row>
    <row r="8" spans="1:16" ht="15.75">
      <c r="A8" s="13"/>
      <c r="B8" s="21" t="s">
        <v>5</v>
      </c>
      <c r="C8" s="72">
        <v>1903</v>
      </c>
      <c r="D8" s="72">
        <v>2008</v>
      </c>
      <c r="E8" s="72">
        <v>2001</v>
      </c>
      <c r="F8" s="72">
        <v>1905</v>
      </c>
      <c r="G8" s="72">
        <v>1507</v>
      </c>
      <c r="H8" s="72">
        <v>1581</v>
      </c>
      <c r="I8" s="72">
        <v>1670</v>
      </c>
      <c r="J8" s="13"/>
      <c r="K8" s="78">
        <v>28524</v>
      </c>
      <c r="L8" s="13"/>
      <c r="M8" s="13"/>
      <c r="N8" s="13"/>
      <c r="O8" s="13"/>
      <c r="P8" s="13"/>
    </row>
    <row r="9" spans="1:16" ht="15.75">
      <c r="A9" s="13"/>
      <c r="B9" s="21" t="s">
        <v>6</v>
      </c>
      <c r="C9" s="72">
        <v>6137</v>
      </c>
      <c r="D9" s="72">
        <v>6309</v>
      </c>
      <c r="E9" s="72">
        <v>6942</v>
      </c>
      <c r="F9" s="72">
        <v>6881</v>
      </c>
      <c r="G9" s="72">
        <v>5453</v>
      </c>
      <c r="H9" s="72">
        <v>5666</v>
      </c>
      <c r="I9" s="72">
        <v>5566</v>
      </c>
      <c r="J9" s="13"/>
      <c r="K9" s="78">
        <v>101262</v>
      </c>
      <c r="L9" s="13"/>
      <c r="M9" s="13"/>
      <c r="N9" s="13"/>
      <c r="O9" s="13"/>
      <c r="P9" s="13"/>
    </row>
    <row r="10" spans="1:16" ht="15.75">
      <c r="A10" s="13"/>
      <c r="B10" s="21" t="s">
        <v>7</v>
      </c>
      <c r="C10" s="72">
        <v>2723</v>
      </c>
      <c r="D10" s="72">
        <v>2747</v>
      </c>
      <c r="E10" s="72">
        <v>3048</v>
      </c>
      <c r="F10" s="72">
        <v>8379</v>
      </c>
      <c r="G10" s="72">
        <v>14118</v>
      </c>
      <c r="H10" s="72">
        <v>4227</v>
      </c>
      <c r="I10" s="72">
        <v>3381</v>
      </c>
      <c r="J10" s="13"/>
      <c r="K10" s="78">
        <v>64592</v>
      </c>
      <c r="L10" s="13"/>
      <c r="M10" s="13"/>
      <c r="N10" s="13"/>
      <c r="O10" s="13"/>
      <c r="P10" s="13"/>
    </row>
    <row r="11" spans="1:16" ht="15.75">
      <c r="A11" s="13"/>
      <c r="B11" s="21" t="s">
        <v>8</v>
      </c>
      <c r="C11" s="72">
        <v>3490</v>
      </c>
      <c r="D11" s="72">
        <v>3624</v>
      </c>
      <c r="E11" s="72">
        <v>3894</v>
      </c>
      <c r="F11" s="72">
        <v>4317</v>
      </c>
      <c r="G11" s="72">
        <v>4088</v>
      </c>
      <c r="H11" s="72">
        <v>4152</v>
      </c>
      <c r="I11" s="72">
        <v>4237</v>
      </c>
      <c r="J11" s="13"/>
      <c r="K11" s="78">
        <v>70182</v>
      </c>
      <c r="L11" s="13"/>
      <c r="M11" s="13"/>
      <c r="N11" s="13"/>
      <c r="O11" s="13"/>
      <c r="P11" s="13"/>
    </row>
    <row r="12" spans="1:16" ht="15.75">
      <c r="A12" s="13"/>
      <c r="B12" s="21" t="s">
        <v>9</v>
      </c>
      <c r="C12" s="72">
        <v>2920</v>
      </c>
      <c r="D12" s="72">
        <v>2954</v>
      </c>
      <c r="E12" s="72">
        <v>3100</v>
      </c>
      <c r="F12" s="72">
        <v>3187</v>
      </c>
      <c r="G12" s="72">
        <v>2344</v>
      </c>
      <c r="H12" s="72">
        <v>2460</v>
      </c>
      <c r="I12" s="72">
        <v>2603</v>
      </c>
      <c r="J12" s="13"/>
      <c r="K12" s="78">
        <v>44666</v>
      </c>
      <c r="L12" s="13"/>
      <c r="M12" s="13"/>
      <c r="N12" s="13"/>
      <c r="O12" s="13"/>
      <c r="P12" s="13"/>
    </row>
    <row r="13" spans="1:16" ht="15.75">
      <c r="A13" s="13"/>
      <c r="B13" s="21" t="s">
        <v>10</v>
      </c>
      <c r="C13" s="72">
        <v>1567</v>
      </c>
      <c r="D13" s="72">
        <v>1833</v>
      </c>
      <c r="E13" s="72">
        <v>1875</v>
      </c>
      <c r="F13" s="72">
        <v>1880</v>
      </c>
      <c r="G13" s="72">
        <v>1367</v>
      </c>
      <c r="H13" s="72">
        <v>1364</v>
      </c>
      <c r="I13" s="72">
        <v>1513</v>
      </c>
      <c r="J13" s="13"/>
      <c r="K13" s="78">
        <v>28828</v>
      </c>
      <c r="L13" s="13"/>
      <c r="M13" s="13"/>
      <c r="N13" s="13"/>
      <c r="O13" s="13"/>
      <c r="P13" s="13"/>
    </row>
    <row r="14" spans="1:16" ht="15.75">
      <c r="A14" s="13"/>
      <c r="B14" s="21" t="s">
        <v>11</v>
      </c>
      <c r="C14" s="72">
        <v>13300</v>
      </c>
      <c r="D14" s="72">
        <v>13888</v>
      </c>
      <c r="E14" s="72">
        <v>14751</v>
      </c>
      <c r="F14" s="72">
        <v>13335</v>
      </c>
      <c r="G14" s="72">
        <v>10940</v>
      </c>
      <c r="H14" s="72">
        <v>11702</v>
      </c>
      <c r="I14" s="72">
        <v>12017</v>
      </c>
      <c r="J14" s="13"/>
      <c r="K14" s="78">
        <v>197543</v>
      </c>
      <c r="L14" s="13"/>
      <c r="M14" s="13"/>
      <c r="N14" s="13"/>
      <c r="O14" s="13"/>
      <c r="P14" s="13"/>
    </row>
    <row r="15" spans="1:16" ht="15.75">
      <c r="A15" s="13"/>
      <c r="B15" s="21" t="s">
        <v>12</v>
      </c>
      <c r="C15" s="72">
        <v>5787</v>
      </c>
      <c r="D15" s="72">
        <v>5900</v>
      </c>
      <c r="E15" s="72">
        <v>7367</v>
      </c>
      <c r="F15" s="72">
        <v>6863</v>
      </c>
      <c r="G15" s="72">
        <v>5671</v>
      </c>
      <c r="H15" s="72">
        <v>5841</v>
      </c>
      <c r="I15" s="72">
        <v>6329</v>
      </c>
      <c r="J15" s="13"/>
      <c r="K15" s="78">
        <v>107598</v>
      </c>
      <c r="L15" s="13"/>
      <c r="M15" s="13"/>
      <c r="N15" s="13"/>
      <c r="O15" s="13"/>
      <c r="P15" s="13"/>
    </row>
    <row r="16" spans="1:16" ht="15.75">
      <c r="A16" s="13"/>
      <c r="B16" s="21" t="s">
        <v>13</v>
      </c>
      <c r="C16" s="72">
        <v>2310</v>
      </c>
      <c r="D16" s="72">
        <v>2535</v>
      </c>
      <c r="E16" s="72">
        <v>2453</v>
      </c>
      <c r="F16" s="72">
        <v>2461</v>
      </c>
      <c r="G16" s="72">
        <v>2020</v>
      </c>
      <c r="H16" s="72">
        <v>2129</v>
      </c>
      <c r="I16" s="72">
        <v>1970</v>
      </c>
      <c r="J16" s="13"/>
      <c r="K16" s="78">
        <v>36880</v>
      </c>
      <c r="L16" s="13"/>
      <c r="M16" s="13"/>
      <c r="N16" s="13"/>
      <c r="O16" s="13"/>
      <c r="P16" s="13"/>
    </row>
    <row r="17" spans="2:11" ht="15.75">
      <c r="B17" s="21" t="s">
        <v>14</v>
      </c>
      <c r="C17" s="72">
        <v>1859</v>
      </c>
      <c r="D17" s="72">
        <v>1993</v>
      </c>
      <c r="E17" s="72">
        <v>2257</v>
      </c>
      <c r="F17" s="72">
        <v>2120</v>
      </c>
      <c r="G17" s="72">
        <v>1864</v>
      </c>
      <c r="H17" s="72">
        <v>1850</v>
      </c>
      <c r="I17" s="72">
        <v>1776</v>
      </c>
      <c r="J17" s="13"/>
      <c r="K17" s="78">
        <v>30877</v>
      </c>
    </row>
    <row r="18" spans="2:11" ht="15.75">
      <c r="B18" s="21" t="s">
        <v>15</v>
      </c>
      <c r="C18" s="72">
        <v>2464</v>
      </c>
      <c r="D18" s="72">
        <v>2633</v>
      </c>
      <c r="E18" s="72">
        <v>2610</v>
      </c>
      <c r="F18" s="72">
        <v>2823</v>
      </c>
      <c r="G18" s="72">
        <v>2199</v>
      </c>
      <c r="H18" s="72">
        <v>2249</v>
      </c>
      <c r="I18" s="72">
        <v>2170</v>
      </c>
      <c r="J18" s="13"/>
      <c r="K18" s="78">
        <v>40056</v>
      </c>
    </row>
    <row r="19" spans="2:11" ht="15.75">
      <c r="B19" s="21" t="s">
        <v>16</v>
      </c>
      <c r="C19" s="72">
        <v>972</v>
      </c>
      <c r="D19" s="72">
        <v>950</v>
      </c>
      <c r="E19" s="72">
        <v>977</v>
      </c>
      <c r="F19" s="72">
        <v>933</v>
      </c>
      <c r="G19" s="72">
        <v>741</v>
      </c>
      <c r="H19" s="72">
        <v>800</v>
      </c>
      <c r="I19" s="72">
        <v>777</v>
      </c>
      <c r="J19" s="13"/>
      <c r="K19" s="78">
        <v>15818</v>
      </c>
    </row>
    <row r="20" spans="2:11" ht="15.75">
      <c r="B20" s="21" t="s">
        <v>17</v>
      </c>
      <c r="C20" s="72">
        <v>2831</v>
      </c>
      <c r="D20" s="72">
        <v>2995</v>
      </c>
      <c r="E20" s="72">
        <v>3239</v>
      </c>
      <c r="F20" s="72">
        <v>3022</v>
      </c>
      <c r="G20" s="72">
        <v>2369</v>
      </c>
      <c r="H20" s="72">
        <v>2449</v>
      </c>
      <c r="I20" s="72">
        <v>2609</v>
      </c>
      <c r="J20" s="13"/>
      <c r="K20" s="78">
        <v>43454</v>
      </c>
    </row>
    <row r="21" spans="2:11" ht="15.75">
      <c r="B21" s="21" t="s">
        <v>18</v>
      </c>
      <c r="C21" s="72">
        <v>1727</v>
      </c>
      <c r="D21" s="72">
        <v>1903</v>
      </c>
      <c r="E21" s="72">
        <v>2024</v>
      </c>
      <c r="F21" s="72">
        <v>2035</v>
      </c>
      <c r="G21" s="72">
        <v>1536</v>
      </c>
      <c r="H21" s="72">
        <v>1557</v>
      </c>
      <c r="I21" s="72">
        <v>1673</v>
      </c>
      <c r="J21" s="13"/>
      <c r="K21" s="78">
        <v>29372</v>
      </c>
    </row>
    <row r="22" spans="2:11" ht="15.75">
      <c r="B22" s="21" t="s">
        <v>19</v>
      </c>
      <c r="C22" s="72">
        <v>4056</v>
      </c>
      <c r="D22" s="72">
        <v>4348</v>
      </c>
      <c r="E22" s="72">
        <v>3761</v>
      </c>
      <c r="F22" s="72">
        <v>3568</v>
      </c>
      <c r="G22" s="72">
        <v>2953</v>
      </c>
      <c r="H22" s="72">
        <v>2717</v>
      </c>
      <c r="I22" s="72">
        <v>2481</v>
      </c>
      <c r="J22" s="13"/>
      <c r="K22" s="78">
        <v>42501</v>
      </c>
    </row>
    <row r="23" spans="2:11" ht="15.75">
      <c r="B23" s="21" t="s">
        <v>20</v>
      </c>
      <c r="C23" s="72">
        <v>2141</v>
      </c>
      <c r="D23" s="72">
        <v>2562</v>
      </c>
      <c r="E23" s="72">
        <v>1995</v>
      </c>
      <c r="F23" s="72">
        <v>2250</v>
      </c>
      <c r="G23" s="72">
        <v>1904</v>
      </c>
      <c r="H23" s="72">
        <v>1962</v>
      </c>
      <c r="I23" s="72">
        <v>2030</v>
      </c>
      <c r="J23" s="13"/>
      <c r="K23" s="78">
        <v>33134</v>
      </c>
    </row>
    <row r="24" spans="2:11" ht="15.75">
      <c r="B24" s="21" t="s">
        <v>21</v>
      </c>
      <c r="C24" s="72">
        <v>3434</v>
      </c>
      <c r="D24" s="72">
        <v>3880</v>
      </c>
      <c r="E24" s="72">
        <v>3893</v>
      </c>
      <c r="F24" s="72">
        <v>4790</v>
      </c>
      <c r="G24" s="72">
        <v>4468</v>
      </c>
      <c r="H24" s="72">
        <v>3424</v>
      </c>
      <c r="I24" s="72">
        <v>3542</v>
      </c>
      <c r="J24" s="13"/>
      <c r="K24" s="78">
        <v>69343</v>
      </c>
    </row>
    <row r="25" spans="2:11" ht="15.75">
      <c r="B25" s="21" t="s">
        <v>22</v>
      </c>
      <c r="C25" s="72">
        <v>3800</v>
      </c>
      <c r="D25" s="72">
        <v>4478</v>
      </c>
      <c r="E25" s="72">
        <v>3731</v>
      </c>
      <c r="F25" s="72">
        <v>4150</v>
      </c>
      <c r="G25" s="72">
        <v>3435</v>
      </c>
      <c r="H25" s="72">
        <v>3710</v>
      </c>
      <c r="I25" s="72">
        <v>3806</v>
      </c>
      <c r="J25" s="13"/>
      <c r="K25" s="78">
        <v>62441</v>
      </c>
    </row>
    <row r="26" spans="2:11" ht="15.75">
      <c r="B26" s="21" t="s">
        <v>23</v>
      </c>
      <c r="C26" s="72">
        <v>12696</v>
      </c>
      <c r="D26" s="72">
        <v>13825</v>
      </c>
      <c r="E26" s="72">
        <v>14849</v>
      </c>
      <c r="F26" s="72">
        <v>15946</v>
      </c>
      <c r="G26" s="72">
        <v>13906</v>
      </c>
      <c r="H26" s="72">
        <v>12982</v>
      </c>
      <c r="I26" s="72">
        <v>13018</v>
      </c>
      <c r="J26" s="13"/>
      <c r="K26" s="78">
        <v>238352</v>
      </c>
    </row>
    <row r="27" spans="2:11" ht="15.75">
      <c r="B27" s="21" t="s">
        <v>24</v>
      </c>
      <c r="C27" s="72">
        <v>1316</v>
      </c>
      <c r="D27" s="72">
        <v>1575</v>
      </c>
      <c r="E27" s="72">
        <v>1534</v>
      </c>
      <c r="F27" s="72">
        <v>1516</v>
      </c>
      <c r="G27" s="72">
        <v>1237</v>
      </c>
      <c r="H27" s="72">
        <v>1356</v>
      </c>
      <c r="I27" s="72">
        <v>1381</v>
      </c>
      <c r="J27" s="13"/>
      <c r="K27" s="78">
        <v>23664</v>
      </c>
    </row>
    <row r="28" spans="2:11" ht="15.75">
      <c r="B28" s="21" t="s">
        <v>25</v>
      </c>
      <c r="C28" s="72">
        <v>802</v>
      </c>
      <c r="D28" s="72">
        <v>828</v>
      </c>
      <c r="E28" s="72">
        <v>911</v>
      </c>
      <c r="F28" s="72">
        <v>897</v>
      </c>
      <c r="G28" s="72">
        <v>698</v>
      </c>
      <c r="H28" s="72">
        <v>714</v>
      </c>
      <c r="I28" s="72">
        <v>754</v>
      </c>
      <c r="J28" s="13"/>
      <c r="K28" s="78">
        <v>14679</v>
      </c>
    </row>
    <row r="29" spans="2:11" ht="15.75">
      <c r="B29" s="21" t="s">
        <v>26</v>
      </c>
      <c r="C29" s="72">
        <v>823</v>
      </c>
      <c r="D29" s="72">
        <v>981</v>
      </c>
      <c r="E29" s="72">
        <v>991</v>
      </c>
      <c r="F29" s="72">
        <v>1005</v>
      </c>
      <c r="G29" s="72">
        <v>760</v>
      </c>
      <c r="H29" s="72">
        <v>815</v>
      </c>
      <c r="I29" s="72">
        <v>813</v>
      </c>
      <c r="J29" s="13"/>
      <c r="K29" s="78">
        <v>15042</v>
      </c>
    </row>
    <row r="30" spans="2:11" ht="15.75">
      <c r="B30" s="21" t="s">
        <v>27</v>
      </c>
      <c r="C30" s="72">
        <v>5272</v>
      </c>
      <c r="D30" s="72">
        <v>5599</v>
      </c>
      <c r="E30" s="72">
        <v>5959</v>
      </c>
      <c r="F30" s="72">
        <v>6164</v>
      </c>
      <c r="G30" s="72">
        <v>5541</v>
      </c>
      <c r="H30" s="72">
        <v>5003</v>
      </c>
      <c r="I30" s="72">
        <v>4799</v>
      </c>
      <c r="J30" s="13"/>
      <c r="K30" s="78">
        <v>85996</v>
      </c>
    </row>
    <row r="31" spans="2:11" ht="15.75">
      <c r="B31" s="21" t="s">
        <v>28</v>
      </c>
      <c r="C31" s="72">
        <v>745</v>
      </c>
      <c r="D31" s="72">
        <v>732</v>
      </c>
      <c r="E31" s="72">
        <v>767</v>
      </c>
      <c r="F31" s="72">
        <v>751</v>
      </c>
      <c r="G31" s="72">
        <v>924</v>
      </c>
      <c r="H31" s="72">
        <v>837</v>
      </c>
      <c r="I31" s="72">
        <v>1129</v>
      </c>
      <c r="J31" s="13"/>
      <c r="K31" s="78">
        <v>14643</v>
      </c>
    </row>
    <row r="32" spans="2:11" ht="15.75">
      <c r="B32" s="21" t="s">
        <v>29</v>
      </c>
      <c r="C32" s="72">
        <v>2382</v>
      </c>
      <c r="D32" s="72">
        <v>2651</v>
      </c>
      <c r="E32" s="72">
        <v>2544</v>
      </c>
      <c r="F32" s="72">
        <v>2621</v>
      </c>
      <c r="G32" s="72">
        <v>2043</v>
      </c>
      <c r="H32" s="72">
        <v>2085</v>
      </c>
      <c r="I32" s="72">
        <v>2105</v>
      </c>
      <c r="J32" s="13"/>
      <c r="K32" s="78">
        <v>36086</v>
      </c>
    </row>
    <row r="33" spans="2:11" ht="15.75">
      <c r="B33" s="21" t="s">
        <v>30</v>
      </c>
      <c r="C33" s="72">
        <v>1845</v>
      </c>
      <c r="D33" s="72">
        <v>2204</v>
      </c>
      <c r="E33" s="72">
        <v>1773</v>
      </c>
      <c r="F33" s="72">
        <v>2040</v>
      </c>
      <c r="G33" s="72">
        <v>1619</v>
      </c>
      <c r="H33" s="72">
        <v>1607</v>
      </c>
      <c r="I33" s="72">
        <v>1678</v>
      </c>
      <c r="J33" s="13"/>
      <c r="K33" s="78">
        <v>28652</v>
      </c>
    </row>
    <row r="34" spans="2:11" ht="15.75">
      <c r="B34" s="21" t="s">
        <v>31</v>
      </c>
      <c r="C34" s="72">
        <v>4542</v>
      </c>
      <c r="D34" s="72">
        <v>4737</v>
      </c>
      <c r="E34" s="72">
        <v>5062</v>
      </c>
      <c r="F34" s="72">
        <v>4946</v>
      </c>
      <c r="G34" s="72">
        <v>4264</v>
      </c>
      <c r="H34" s="72">
        <v>4718</v>
      </c>
      <c r="I34" s="72">
        <v>5466</v>
      </c>
      <c r="J34" s="13"/>
      <c r="K34" s="78">
        <v>77741</v>
      </c>
    </row>
    <row r="35" spans="2:11" ht="15.75">
      <c r="B35" s="21" t="s">
        <v>32</v>
      </c>
      <c r="C35" s="72">
        <v>4592</v>
      </c>
      <c r="D35" s="72">
        <v>5194</v>
      </c>
      <c r="E35" s="72">
        <v>4996</v>
      </c>
      <c r="F35" s="72">
        <v>5519</v>
      </c>
      <c r="G35" s="72">
        <v>5379</v>
      </c>
      <c r="H35" s="72">
        <v>5032</v>
      </c>
      <c r="I35" s="72">
        <v>5009</v>
      </c>
      <c r="J35" s="13"/>
      <c r="K35" s="78">
        <v>79122</v>
      </c>
    </row>
    <row r="36" spans="2:11" ht="15.75">
      <c r="B36" s="21" t="s">
        <v>33</v>
      </c>
      <c r="C36" s="72">
        <v>11605</v>
      </c>
      <c r="D36" s="72">
        <v>12582</v>
      </c>
      <c r="E36" s="72">
        <v>13439</v>
      </c>
      <c r="F36" s="72">
        <v>13699</v>
      </c>
      <c r="G36" s="72">
        <v>11731</v>
      </c>
      <c r="H36" s="72">
        <v>11196</v>
      </c>
      <c r="I36" s="72">
        <v>11103</v>
      </c>
      <c r="J36" s="13"/>
      <c r="K36" s="78">
        <v>209942</v>
      </c>
    </row>
    <row r="37" spans="2:11" ht="15.75">
      <c r="B37" s="21" t="s">
        <v>34</v>
      </c>
      <c r="C37" s="72">
        <v>5538</v>
      </c>
      <c r="D37" s="72">
        <v>5875</v>
      </c>
      <c r="E37" s="72">
        <v>6490</v>
      </c>
      <c r="F37" s="72">
        <v>6084</v>
      </c>
      <c r="G37" s="72">
        <v>5076</v>
      </c>
      <c r="H37" s="72">
        <v>5374</v>
      </c>
      <c r="I37" s="72">
        <v>5286</v>
      </c>
      <c r="J37" s="13"/>
      <c r="K37" s="78">
        <v>92532</v>
      </c>
    </row>
    <row r="38" spans="2:11" ht="15.75">
      <c r="B38" s="21" t="s">
        <v>35</v>
      </c>
      <c r="C38" s="72">
        <v>759</v>
      </c>
      <c r="D38" s="72">
        <v>1058</v>
      </c>
      <c r="E38" s="72">
        <v>815</v>
      </c>
      <c r="F38" s="72">
        <v>989</v>
      </c>
      <c r="G38" s="72">
        <v>759</v>
      </c>
      <c r="H38" s="72">
        <v>677</v>
      </c>
      <c r="I38" s="72">
        <v>780</v>
      </c>
      <c r="J38" s="13"/>
      <c r="K38" s="78">
        <v>13397</v>
      </c>
    </row>
    <row r="39" spans="2:11" ht="15.75">
      <c r="B39" s="21" t="s">
        <v>36</v>
      </c>
      <c r="C39" s="72">
        <v>3308</v>
      </c>
      <c r="D39" s="72">
        <v>3229</v>
      </c>
      <c r="E39" s="72">
        <v>3922</v>
      </c>
      <c r="F39" s="72">
        <v>4183</v>
      </c>
      <c r="G39" s="72">
        <v>3796</v>
      </c>
      <c r="H39" s="72">
        <v>3280</v>
      </c>
      <c r="I39" s="72">
        <v>3293</v>
      </c>
      <c r="J39" s="13"/>
      <c r="K39" s="78">
        <v>61751</v>
      </c>
    </row>
    <row r="42" spans="2:11">
      <c r="B42" s="17" t="s">
        <v>37</v>
      </c>
      <c r="C42" s="16" t="s">
        <v>78</v>
      </c>
      <c r="D42" s="13"/>
      <c r="E42" s="13"/>
      <c r="F42" s="13"/>
      <c r="G42" s="13"/>
      <c r="H42" s="13"/>
      <c r="I42" s="13"/>
      <c r="J42" s="13"/>
      <c r="K42" s="13"/>
    </row>
    <row r="43" spans="2:11">
      <c r="B43" s="13"/>
      <c r="C43" s="13"/>
      <c r="D43" s="26" t="s">
        <v>77</v>
      </c>
      <c r="E43" s="13"/>
      <c r="F43" s="13"/>
      <c r="G43" s="13"/>
      <c r="H43" s="13"/>
      <c r="I43" s="13"/>
      <c r="J43" s="13"/>
      <c r="K43" s="13"/>
    </row>
  </sheetData>
  <pageMargins left="0.7" right="0.7" top="0.75" bottom="0.75" header="0.3" footer="0.3"/>
  <pageSetup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6"/>
  <sheetViews>
    <sheetView workbookViewId="0"/>
  </sheetViews>
  <sheetFormatPr defaultColWidth="8.85546875" defaultRowHeight="15"/>
  <cols>
    <col min="1" max="1" width="4.42578125" customWidth="1"/>
    <col min="2" max="2" width="14.7109375" customWidth="1"/>
    <col min="3" max="3" width="17.42578125" bestFit="1" customWidth="1"/>
    <col min="4" max="4" width="19.42578125" customWidth="1"/>
    <col min="5" max="5" width="5.7109375" customWidth="1"/>
    <col min="6" max="6" width="13.140625" style="94" bestFit="1" customWidth="1"/>
    <col min="7" max="8" width="17.42578125" style="91" bestFit="1" customWidth="1"/>
    <col min="9" max="9" width="17.42578125" style="108" customWidth="1"/>
    <col min="10" max="10" width="17.42578125" style="91" bestFit="1" customWidth="1"/>
    <col min="11" max="11" width="3.7109375" style="91" customWidth="1"/>
    <col min="12" max="12" width="13.140625" style="91" customWidth="1"/>
    <col min="13" max="13" width="13.140625" customWidth="1"/>
    <col min="14" max="14" width="12" customWidth="1"/>
  </cols>
  <sheetData>
    <row r="1" spans="1:14" s="74" customFormat="1" ht="18.75">
      <c r="A1" s="76" t="s">
        <v>108</v>
      </c>
      <c r="F1" s="89"/>
    </row>
    <row r="2" spans="1:14" ht="21">
      <c r="A2" s="2"/>
      <c r="B2" s="90" t="s">
        <v>111</v>
      </c>
      <c r="C2" s="2"/>
      <c r="D2" s="62"/>
      <c r="E2" s="2"/>
      <c r="F2" s="1"/>
      <c r="G2" s="101"/>
      <c r="H2" s="93"/>
      <c r="J2" s="93"/>
      <c r="K2" s="93"/>
      <c r="L2" s="93"/>
      <c r="M2" s="2"/>
    </row>
    <row r="3" spans="1:14" ht="15" customHeight="1">
      <c r="A3" s="2"/>
      <c r="B3" s="2"/>
      <c r="C3" s="2"/>
      <c r="D3" s="2"/>
      <c r="E3" s="2"/>
      <c r="G3" s="101"/>
      <c r="H3" s="93"/>
      <c r="J3" s="93"/>
      <c r="K3" s="93"/>
      <c r="L3" s="93"/>
      <c r="M3" s="2"/>
    </row>
    <row r="4" spans="1:14" ht="47.25">
      <c r="A4" s="12"/>
      <c r="B4" s="9" t="s">
        <v>1</v>
      </c>
      <c r="C4" s="11" t="s">
        <v>107</v>
      </c>
      <c r="D4" s="11" t="s">
        <v>50</v>
      </c>
      <c r="E4" s="12"/>
      <c r="F4" s="5" t="s">
        <v>51</v>
      </c>
      <c r="G4" s="102">
        <v>2001</v>
      </c>
      <c r="H4" s="102">
        <v>2010</v>
      </c>
      <c r="I4" s="126">
        <v>2012</v>
      </c>
      <c r="J4" s="102">
        <v>2013</v>
      </c>
      <c r="K4" s="102"/>
      <c r="L4" s="124" t="s">
        <v>124</v>
      </c>
      <c r="M4" s="11" t="s">
        <v>125</v>
      </c>
      <c r="N4" s="139" t="s">
        <v>126</v>
      </c>
    </row>
    <row r="5" spans="1:14" ht="15.75">
      <c r="A5" s="2"/>
      <c r="B5" s="3" t="s">
        <v>2</v>
      </c>
      <c r="C5" s="92">
        <v>22524097</v>
      </c>
      <c r="D5" s="8">
        <f t="shared" ref="D5:D39" si="0">(C5/(F5/1000))</f>
        <v>187.91545946479349</v>
      </c>
      <c r="E5" s="2"/>
      <c r="F5" s="6">
        <v>119862927</v>
      </c>
      <c r="G5" s="99">
        <v>16136658</v>
      </c>
      <c r="H5" s="99">
        <v>27401101</v>
      </c>
      <c r="I5" s="125">
        <v>24871783</v>
      </c>
      <c r="J5" s="99">
        <v>22524097</v>
      </c>
      <c r="K5" s="95"/>
      <c r="L5" s="127">
        <f>(J5-I5)/I5</f>
        <v>-9.4391544024005028E-2</v>
      </c>
      <c r="M5" s="140">
        <f>(J5-H5)/H5</f>
        <v>-0.17798569480839474</v>
      </c>
      <c r="N5" s="140">
        <f>M5/3</f>
        <v>-5.9328564936131582E-2</v>
      </c>
    </row>
    <row r="6" spans="1:14" ht="15.75">
      <c r="A6" s="2"/>
      <c r="B6" s="3" t="s">
        <v>3</v>
      </c>
      <c r="C6" s="92">
        <v>742041</v>
      </c>
      <c r="D6" s="99">
        <f t="shared" si="0"/>
        <v>159.56024872821169</v>
      </c>
      <c r="E6" s="2"/>
      <c r="F6" s="6">
        <v>4650538</v>
      </c>
      <c r="G6" s="99">
        <v>567121</v>
      </c>
      <c r="H6" s="99">
        <v>860922</v>
      </c>
      <c r="I6" s="125">
        <v>805720</v>
      </c>
      <c r="J6" s="99">
        <v>742041</v>
      </c>
      <c r="K6" s="95"/>
      <c r="L6" s="127">
        <f t="shared" ref="L6:L39" si="1">(J6-I6)/I6</f>
        <v>-7.9033659335749393E-2</v>
      </c>
      <c r="M6" s="140">
        <f t="shared" ref="M6:M39" si="2">(J6-H6)/H6</f>
        <v>-0.13808568023584017</v>
      </c>
      <c r="N6" s="140">
        <f t="shared" ref="N6:N39" si="3">M6/3</f>
        <v>-4.602856007861339E-2</v>
      </c>
    </row>
    <row r="7" spans="1:14" ht="15.75">
      <c r="A7" s="2"/>
      <c r="B7" s="3" t="s">
        <v>4</v>
      </c>
      <c r="C7" s="92">
        <v>121696</v>
      </c>
      <c r="D7" s="99">
        <f t="shared" si="0"/>
        <v>150.63660602219642</v>
      </c>
      <c r="E7" s="2"/>
      <c r="F7" s="6">
        <v>807878</v>
      </c>
      <c r="G7" s="99">
        <v>97273</v>
      </c>
      <c r="H7" s="99">
        <v>144680</v>
      </c>
      <c r="I7" s="125">
        <v>131403</v>
      </c>
      <c r="J7" s="99">
        <v>121696</v>
      </c>
      <c r="K7" s="95"/>
      <c r="L7" s="127">
        <f t="shared" si="1"/>
        <v>-7.3871981613813989E-2</v>
      </c>
      <c r="M7" s="140">
        <f t="shared" si="2"/>
        <v>-0.15886093447608515</v>
      </c>
      <c r="N7" s="140">
        <f t="shared" si="3"/>
        <v>-5.2953644825361718E-2</v>
      </c>
    </row>
    <row r="8" spans="1:14" ht="15.75">
      <c r="A8" s="2"/>
      <c r="B8" s="7" t="s">
        <v>5</v>
      </c>
      <c r="C8" s="92">
        <v>1748</v>
      </c>
      <c r="D8" s="99">
        <f t="shared" si="0"/>
        <v>156.54665950205981</v>
      </c>
      <c r="E8" s="2"/>
      <c r="F8" s="59">
        <v>11166</v>
      </c>
      <c r="G8" s="99">
        <v>1510</v>
      </c>
      <c r="H8" s="99">
        <v>2122</v>
      </c>
      <c r="I8" s="125">
        <v>1885</v>
      </c>
      <c r="J8" s="99">
        <v>1748</v>
      </c>
      <c r="K8" s="95"/>
      <c r="L8" s="127">
        <f t="shared" si="1"/>
        <v>-7.2679045092838193E-2</v>
      </c>
      <c r="M8" s="140">
        <f t="shared" si="2"/>
        <v>-0.176248821866164</v>
      </c>
      <c r="N8" s="140">
        <f t="shared" si="3"/>
        <v>-5.8749607288721334E-2</v>
      </c>
    </row>
    <row r="9" spans="1:14" ht="15.75">
      <c r="A9" s="2"/>
      <c r="B9" s="7" t="s">
        <v>6</v>
      </c>
      <c r="C9" s="92">
        <v>6034</v>
      </c>
      <c r="D9" s="99">
        <f t="shared" si="0"/>
        <v>153.66592813303791</v>
      </c>
      <c r="E9" s="2"/>
      <c r="F9" s="59">
        <v>39267</v>
      </c>
      <c r="G9" s="99">
        <v>5153</v>
      </c>
      <c r="H9" s="99">
        <v>7319</v>
      </c>
      <c r="I9" s="125">
        <v>6541</v>
      </c>
      <c r="J9" s="99">
        <v>6034</v>
      </c>
      <c r="K9" s="95"/>
      <c r="L9" s="127">
        <f t="shared" si="1"/>
        <v>-7.7511083932120473E-2</v>
      </c>
      <c r="M9" s="140">
        <f t="shared" si="2"/>
        <v>-0.17557043311927858</v>
      </c>
      <c r="N9" s="140">
        <f t="shared" si="3"/>
        <v>-5.8523477706426193E-2</v>
      </c>
    </row>
    <row r="10" spans="1:14" ht="15.75">
      <c r="A10" s="2"/>
      <c r="B10" s="7" t="s">
        <v>7</v>
      </c>
      <c r="C10" s="92">
        <v>3462</v>
      </c>
      <c r="D10" s="99">
        <f t="shared" si="0"/>
        <v>144.06991260923846</v>
      </c>
      <c r="E10" s="2"/>
      <c r="F10" s="59">
        <v>24030</v>
      </c>
      <c r="G10" s="99">
        <v>3057</v>
      </c>
      <c r="H10" s="99">
        <v>3871</v>
      </c>
      <c r="I10" s="125">
        <v>3719</v>
      </c>
      <c r="J10" s="99">
        <v>3462</v>
      </c>
      <c r="K10" s="95"/>
      <c r="L10" s="127">
        <f t="shared" si="1"/>
        <v>-6.9104598010217802E-2</v>
      </c>
      <c r="M10" s="140">
        <f t="shared" si="2"/>
        <v>-0.10565745285455955</v>
      </c>
      <c r="N10" s="140">
        <f t="shared" si="3"/>
        <v>-3.5219150951519847E-2</v>
      </c>
    </row>
    <row r="11" spans="1:14" ht="15.75">
      <c r="A11" s="2"/>
      <c r="B11" s="7" t="s">
        <v>8</v>
      </c>
      <c r="C11" s="92">
        <v>4160</v>
      </c>
      <c r="D11" s="99">
        <f t="shared" si="0"/>
        <v>144.43942918648659</v>
      </c>
      <c r="E11" s="2"/>
      <c r="F11" s="59">
        <v>28801</v>
      </c>
      <c r="G11" s="99">
        <v>3628</v>
      </c>
      <c r="H11" s="99">
        <v>4609</v>
      </c>
      <c r="I11" s="125">
        <v>4407</v>
      </c>
      <c r="J11" s="99">
        <v>4160</v>
      </c>
      <c r="K11" s="95"/>
      <c r="L11" s="127">
        <f t="shared" si="1"/>
        <v>-5.6047197640117993E-2</v>
      </c>
      <c r="M11" s="140">
        <f t="shared" si="2"/>
        <v>-9.7418095031460192E-2</v>
      </c>
      <c r="N11" s="140">
        <f t="shared" si="3"/>
        <v>-3.2472698343820064E-2</v>
      </c>
    </row>
    <row r="12" spans="1:14" ht="15.75">
      <c r="A12" s="2"/>
      <c r="B12" s="7" t="s">
        <v>9</v>
      </c>
      <c r="C12" s="92">
        <v>2563</v>
      </c>
      <c r="D12" s="99">
        <f t="shared" si="0"/>
        <v>149.4199265434618</v>
      </c>
      <c r="E12" s="2"/>
      <c r="F12" s="59">
        <v>17153</v>
      </c>
      <c r="G12" s="99">
        <v>2057</v>
      </c>
      <c r="H12" s="99">
        <v>3247</v>
      </c>
      <c r="I12" s="125">
        <v>2815</v>
      </c>
      <c r="J12" s="99">
        <v>2563</v>
      </c>
      <c r="K12" s="95"/>
      <c r="L12" s="127">
        <f t="shared" si="1"/>
        <v>-8.9520426287744231E-2</v>
      </c>
      <c r="M12" s="140">
        <f t="shared" si="2"/>
        <v>-0.21065599014474901</v>
      </c>
      <c r="N12" s="140">
        <f t="shared" si="3"/>
        <v>-7.0218663381583002E-2</v>
      </c>
    </row>
    <row r="13" spans="1:14" ht="15.75">
      <c r="A13" s="2"/>
      <c r="B13" s="7" t="s">
        <v>10</v>
      </c>
      <c r="C13" s="92">
        <v>1858</v>
      </c>
      <c r="D13" s="99">
        <f t="shared" si="0"/>
        <v>162.28491571316272</v>
      </c>
      <c r="E13" s="2"/>
      <c r="F13" s="59">
        <v>11449</v>
      </c>
      <c r="G13" s="99">
        <v>1463</v>
      </c>
      <c r="H13" s="99">
        <v>2164</v>
      </c>
      <c r="I13" s="125">
        <v>1986</v>
      </c>
      <c r="J13" s="99">
        <v>1858</v>
      </c>
      <c r="K13" s="95"/>
      <c r="L13" s="127">
        <f t="shared" si="1"/>
        <v>-6.4451158106747231E-2</v>
      </c>
      <c r="M13" s="140">
        <f t="shared" si="2"/>
        <v>-0.14140480591497229</v>
      </c>
      <c r="N13" s="140">
        <f t="shared" si="3"/>
        <v>-4.7134935304990765E-2</v>
      </c>
    </row>
    <row r="14" spans="1:14" ht="15.75">
      <c r="A14" s="2"/>
      <c r="B14" s="7" t="s">
        <v>11</v>
      </c>
      <c r="C14" s="92">
        <v>11777</v>
      </c>
      <c r="D14" s="99">
        <f t="shared" si="0"/>
        <v>153.19076979109758</v>
      </c>
      <c r="E14" s="2"/>
      <c r="F14" s="59">
        <v>76878</v>
      </c>
      <c r="G14" s="99">
        <v>7800</v>
      </c>
      <c r="H14" s="99">
        <v>14091</v>
      </c>
      <c r="I14" s="125">
        <v>12890</v>
      </c>
      <c r="J14" s="99">
        <v>11777</v>
      </c>
      <c r="K14" s="95"/>
      <c r="L14" s="127">
        <f t="shared" si="1"/>
        <v>-8.6346004654771144E-2</v>
      </c>
      <c r="M14" s="140">
        <f t="shared" si="2"/>
        <v>-0.16421829536583635</v>
      </c>
      <c r="N14" s="140">
        <f t="shared" si="3"/>
        <v>-5.4739431788612118E-2</v>
      </c>
    </row>
    <row r="15" spans="1:14" ht="15.75">
      <c r="A15" s="2"/>
      <c r="B15" s="7" t="s">
        <v>12</v>
      </c>
      <c r="C15" s="92">
        <v>6547</v>
      </c>
      <c r="D15" s="99">
        <f t="shared" si="0"/>
        <v>153.7323596402658</v>
      </c>
      <c r="E15" s="2"/>
      <c r="F15" s="59">
        <v>42587</v>
      </c>
      <c r="G15" s="99">
        <v>5430</v>
      </c>
      <c r="H15" s="99">
        <v>7733</v>
      </c>
      <c r="I15" s="125">
        <v>7109</v>
      </c>
      <c r="J15" s="99">
        <v>6547</v>
      </c>
      <c r="K15" s="95"/>
      <c r="L15" s="127">
        <f t="shared" si="1"/>
        <v>-7.9054719369812912E-2</v>
      </c>
      <c r="M15" s="140">
        <f t="shared" si="2"/>
        <v>-0.15336867968446916</v>
      </c>
      <c r="N15" s="140">
        <f t="shared" si="3"/>
        <v>-5.1122893228156385E-2</v>
      </c>
    </row>
    <row r="16" spans="1:14" ht="15.75">
      <c r="A16" s="2"/>
      <c r="B16" s="7" t="s">
        <v>13</v>
      </c>
      <c r="C16" s="92">
        <v>2152</v>
      </c>
      <c r="D16" s="99">
        <f t="shared" si="0"/>
        <v>146.10632086360243</v>
      </c>
      <c r="E16" s="2"/>
      <c r="F16" s="59">
        <v>14729</v>
      </c>
      <c r="G16" s="99">
        <v>1777</v>
      </c>
      <c r="H16" s="99">
        <v>2481</v>
      </c>
      <c r="I16" s="125">
        <v>2262</v>
      </c>
      <c r="J16" s="99">
        <v>2152</v>
      </c>
      <c r="K16" s="95"/>
      <c r="L16" s="127">
        <f t="shared" si="1"/>
        <v>-4.8629531388152077E-2</v>
      </c>
      <c r="M16" s="140">
        <f t="shared" si="2"/>
        <v>-0.13260781942765015</v>
      </c>
      <c r="N16" s="140">
        <f t="shared" si="3"/>
        <v>-4.4202606475883387E-2</v>
      </c>
    </row>
    <row r="17" spans="2:14" ht="15.75">
      <c r="B17" s="7" t="s">
        <v>14</v>
      </c>
      <c r="C17" s="92">
        <v>1885</v>
      </c>
      <c r="D17" s="99">
        <f t="shared" si="0"/>
        <v>156.36665284114477</v>
      </c>
      <c r="E17" s="2"/>
      <c r="F17" s="59">
        <v>12055</v>
      </c>
      <c r="G17" s="99">
        <v>1523</v>
      </c>
      <c r="H17" s="99">
        <v>2246</v>
      </c>
      <c r="I17" s="125">
        <v>2009</v>
      </c>
      <c r="J17" s="99">
        <v>1885</v>
      </c>
      <c r="K17" s="95"/>
      <c r="L17" s="127">
        <f t="shared" si="1"/>
        <v>-6.1722249875559979E-2</v>
      </c>
      <c r="M17" s="140">
        <f t="shared" si="2"/>
        <v>-0.16073018699910951</v>
      </c>
      <c r="N17" s="140">
        <f t="shared" si="3"/>
        <v>-5.3576728999703171E-2</v>
      </c>
    </row>
    <row r="18" spans="2:14" ht="15.75">
      <c r="B18" s="7" t="s">
        <v>15</v>
      </c>
      <c r="C18" s="92">
        <v>2721</v>
      </c>
      <c r="D18" s="99">
        <f t="shared" si="0"/>
        <v>167.73517445444458</v>
      </c>
      <c r="E18" s="2"/>
      <c r="F18" s="59">
        <v>16222</v>
      </c>
      <c r="G18" s="99">
        <v>2299</v>
      </c>
      <c r="H18" s="99">
        <v>3158</v>
      </c>
      <c r="I18" s="125">
        <v>2884</v>
      </c>
      <c r="J18" s="99">
        <v>2721</v>
      </c>
      <c r="K18" s="95"/>
      <c r="L18" s="127">
        <f t="shared" si="1"/>
        <v>-5.6518723994452152E-2</v>
      </c>
      <c r="M18" s="140">
        <f t="shared" si="2"/>
        <v>-0.13837872070930968</v>
      </c>
      <c r="N18" s="140">
        <f t="shared" si="3"/>
        <v>-4.6126240236436557E-2</v>
      </c>
    </row>
    <row r="19" spans="2:14" ht="15.75">
      <c r="B19" s="7" t="s">
        <v>16</v>
      </c>
      <c r="C19" s="92">
        <v>1013</v>
      </c>
      <c r="D19" s="99">
        <f t="shared" si="0"/>
        <v>151.08128262490678</v>
      </c>
      <c r="E19" s="2"/>
      <c r="F19" s="59">
        <v>6705</v>
      </c>
      <c r="G19" s="99">
        <v>928</v>
      </c>
      <c r="H19" s="99">
        <v>1153</v>
      </c>
      <c r="I19" s="125">
        <v>1060</v>
      </c>
      <c r="J19" s="99">
        <v>1013</v>
      </c>
      <c r="K19" s="95"/>
      <c r="L19" s="127">
        <f t="shared" si="1"/>
        <v>-4.4339622641509431E-2</v>
      </c>
      <c r="M19" s="140">
        <f t="shared" si="2"/>
        <v>-0.12142237640936687</v>
      </c>
      <c r="N19" s="140">
        <f t="shared" si="3"/>
        <v>-4.0474125469788957E-2</v>
      </c>
    </row>
    <row r="20" spans="2:14" ht="15.75">
      <c r="B20" s="7" t="s">
        <v>17</v>
      </c>
      <c r="C20" s="92">
        <v>2741</v>
      </c>
      <c r="D20" s="99">
        <f t="shared" si="0"/>
        <v>163.27138432213485</v>
      </c>
      <c r="E20" s="2"/>
      <c r="F20" s="59">
        <v>16788</v>
      </c>
      <c r="G20" s="99">
        <v>2173</v>
      </c>
      <c r="H20" s="99">
        <v>3445</v>
      </c>
      <c r="I20" s="125">
        <v>3039</v>
      </c>
      <c r="J20" s="99">
        <v>2741</v>
      </c>
      <c r="K20" s="95"/>
      <c r="L20" s="127">
        <f t="shared" si="1"/>
        <v>-9.8058571898650873E-2</v>
      </c>
      <c r="M20" s="140">
        <f t="shared" si="2"/>
        <v>-0.20435413642960812</v>
      </c>
      <c r="N20" s="140">
        <f t="shared" si="3"/>
        <v>-6.8118045476536035E-2</v>
      </c>
    </row>
    <row r="21" spans="2:14" ht="15.75">
      <c r="B21" s="7" t="s">
        <v>18</v>
      </c>
      <c r="C21" s="92">
        <v>1787</v>
      </c>
      <c r="D21" s="99">
        <f t="shared" si="0"/>
        <v>155.45889517181385</v>
      </c>
      <c r="E21" s="2"/>
      <c r="F21" s="59">
        <v>11495</v>
      </c>
      <c r="G21" s="99">
        <v>1400</v>
      </c>
      <c r="H21" s="99">
        <v>2076</v>
      </c>
      <c r="I21" s="125">
        <v>1924</v>
      </c>
      <c r="J21" s="99">
        <v>1787</v>
      </c>
      <c r="K21" s="95"/>
      <c r="L21" s="127">
        <f t="shared" si="1"/>
        <v>-7.120582120582121E-2</v>
      </c>
      <c r="M21" s="140">
        <f t="shared" si="2"/>
        <v>-0.13921001926782273</v>
      </c>
      <c r="N21" s="140">
        <f t="shared" si="3"/>
        <v>-4.6403339755940909E-2</v>
      </c>
    </row>
    <row r="22" spans="2:14" ht="15.75">
      <c r="B22" s="7" t="s">
        <v>19</v>
      </c>
      <c r="C22" s="92">
        <v>2692</v>
      </c>
      <c r="D22" s="99">
        <f t="shared" si="0"/>
        <v>208.0853366313674</v>
      </c>
      <c r="E22" s="2"/>
      <c r="F22" s="59">
        <v>12937</v>
      </c>
      <c r="G22" s="99">
        <v>2133</v>
      </c>
      <c r="H22" s="99">
        <v>3154</v>
      </c>
      <c r="I22" s="125">
        <v>2849</v>
      </c>
      <c r="J22" s="99">
        <v>2692</v>
      </c>
      <c r="K22" s="95"/>
      <c r="L22" s="127">
        <f t="shared" si="1"/>
        <v>-5.510705510705511E-2</v>
      </c>
      <c r="M22" s="140">
        <f t="shared" si="2"/>
        <v>-0.14648065948002537</v>
      </c>
      <c r="N22" s="140">
        <f t="shared" si="3"/>
        <v>-4.8826886493341791E-2</v>
      </c>
    </row>
    <row r="23" spans="2:14" ht="15.75">
      <c r="B23" s="7" t="s">
        <v>20</v>
      </c>
      <c r="C23" s="92">
        <v>1996</v>
      </c>
      <c r="D23" s="99">
        <f t="shared" si="0"/>
        <v>152.77458859548412</v>
      </c>
      <c r="E23" s="2"/>
      <c r="F23" s="59">
        <v>13065</v>
      </c>
      <c r="G23" s="99">
        <v>1709</v>
      </c>
      <c r="H23" s="99">
        <v>2468</v>
      </c>
      <c r="I23" s="125">
        <v>2154</v>
      </c>
      <c r="J23" s="99">
        <v>1996</v>
      </c>
      <c r="K23" s="95"/>
      <c r="L23" s="127">
        <f t="shared" si="1"/>
        <v>-7.3351903435468893E-2</v>
      </c>
      <c r="M23" s="140">
        <f t="shared" si="2"/>
        <v>-0.19124797406807131</v>
      </c>
      <c r="N23" s="140">
        <f t="shared" si="3"/>
        <v>-6.3749324689357109E-2</v>
      </c>
    </row>
    <row r="24" spans="2:14" ht="15.75">
      <c r="B24" s="7" t="s">
        <v>21</v>
      </c>
      <c r="C24" s="92">
        <v>3631</v>
      </c>
      <c r="D24" s="99">
        <f t="shared" si="0"/>
        <v>125.76633992587719</v>
      </c>
      <c r="E24" s="2"/>
      <c r="F24" s="59">
        <v>28871</v>
      </c>
      <c r="G24" s="99">
        <v>3488</v>
      </c>
      <c r="H24" s="99">
        <v>3970</v>
      </c>
      <c r="I24" s="125">
        <v>3790</v>
      </c>
      <c r="J24" s="99">
        <v>3631</v>
      </c>
      <c r="K24" s="95"/>
      <c r="L24" s="127">
        <f t="shared" si="1"/>
        <v>-4.1952506596306068E-2</v>
      </c>
      <c r="M24" s="140">
        <f t="shared" si="2"/>
        <v>-8.5390428211586905E-2</v>
      </c>
      <c r="N24" s="140">
        <f t="shared" si="3"/>
        <v>-2.846347607052897E-2</v>
      </c>
    </row>
    <row r="25" spans="2:14" ht="15.75">
      <c r="B25" s="7" t="s">
        <v>22</v>
      </c>
      <c r="C25" s="92">
        <v>2689</v>
      </c>
      <c r="D25" s="99">
        <f t="shared" si="0"/>
        <v>107.7410048882122</v>
      </c>
      <c r="E25" s="2"/>
      <c r="F25" s="59">
        <v>24958</v>
      </c>
      <c r="G25" s="99">
        <v>2224</v>
      </c>
      <c r="H25" s="99">
        <v>3171</v>
      </c>
      <c r="I25" s="125">
        <v>2839</v>
      </c>
      <c r="J25" s="99">
        <v>2689</v>
      </c>
      <c r="K25" s="95"/>
      <c r="L25" s="127">
        <f t="shared" si="1"/>
        <v>-5.2835505459668898E-2</v>
      </c>
      <c r="M25" s="140">
        <f t="shared" si="2"/>
        <v>-0.15200252286345001</v>
      </c>
      <c r="N25" s="140">
        <f t="shared" si="3"/>
        <v>-5.066750762115E-2</v>
      </c>
    </row>
    <row r="26" spans="2:14" ht="15.75">
      <c r="B26" s="7" t="s">
        <v>23</v>
      </c>
      <c r="C26" s="92">
        <v>15536</v>
      </c>
      <c r="D26" s="99">
        <f t="shared" si="0"/>
        <v>158.16103187449735</v>
      </c>
      <c r="E26" s="2"/>
      <c r="F26" s="59">
        <v>98229</v>
      </c>
      <c r="G26" s="99">
        <v>11760</v>
      </c>
      <c r="H26" s="99">
        <v>18606</v>
      </c>
      <c r="I26" s="125">
        <v>16886</v>
      </c>
      <c r="J26" s="99">
        <v>15536</v>
      </c>
      <c r="K26" s="95"/>
      <c r="L26" s="127">
        <f t="shared" si="1"/>
        <v>-7.9947885822574907E-2</v>
      </c>
      <c r="M26" s="140">
        <f t="shared" si="2"/>
        <v>-0.16500053746103407</v>
      </c>
      <c r="N26" s="140">
        <f t="shared" si="3"/>
        <v>-5.5000179153678025E-2</v>
      </c>
    </row>
    <row r="27" spans="2:14" ht="15.75">
      <c r="B27" s="7" t="s">
        <v>24</v>
      </c>
      <c r="C27" s="92">
        <v>1232</v>
      </c>
      <c r="D27" s="99">
        <f t="shared" si="0"/>
        <v>127.74782248029862</v>
      </c>
      <c r="E27" s="2"/>
      <c r="F27" s="59">
        <v>9644</v>
      </c>
      <c r="G27" s="99">
        <v>1177</v>
      </c>
      <c r="H27" s="99">
        <v>1588</v>
      </c>
      <c r="I27" s="125">
        <v>1368</v>
      </c>
      <c r="J27" s="99">
        <v>1232</v>
      </c>
      <c r="K27" s="95"/>
      <c r="L27" s="127">
        <f t="shared" si="1"/>
        <v>-9.9415204678362568E-2</v>
      </c>
      <c r="M27" s="140">
        <f t="shared" si="2"/>
        <v>-0.22418136020151133</v>
      </c>
      <c r="N27" s="140">
        <f t="shared" si="3"/>
        <v>-7.4727120067170444E-2</v>
      </c>
    </row>
    <row r="28" spans="2:14" ht="15.75">
      <c r="B28" s="7" t="s">
        <v>25</v>
      </c>
      <c r="C28" s="92">
        <v>916</v>
      </c>
      <c r="D28" s="99">
        <f t="shared" si="0"/>
        <v>148.31606217616579</v>
      </c>
      <c r="E28" s="2"/>
      <c r="F28" s="59">
        <v>6176</v>
      </c>
      <c r="G28" s="99">
        <v>679</v>
      </c>
      <c r="H28" s="99">
        <v>1013</v>
      </c>
      <c r="I28" s="125">
        <v>944</v>
      </c>
      <c r="J28" s="99">
        <v>916</v>
      </c>
      <c r="K28" s="95"/>
      <c r="L28" s="127">
        <f t="shared" si="1"/>
        <v>-2.9661016949152543E-2</v>
      </c>
      <c r="M28" s="140">
        <f t="shared" si="2"/>
        <v>-9.5755182625863772E-2</v>
      </c>
      <c r="N28" s="140">
        <f t="shared" si="3"/>
        <v>-3.1918394208621255E-2</v>
      </c>
    </row>
    <row r="29" spans="2:14" ht="15.75">
      <c r="B29" s="7" t="s">
        <v>26</v>
      </c>
      <c r="C29" s="92">
        <v>957</v>
      </c>
      <c r="D29" s="99">
        <f t="shared" si="0"/>
        <v>157.16866480538675</v>
      </c>
      <c r="E29" s="2"/>
      <c r="F29" s="59">
        <v>6089</v>
      </c>
      <c r="G29" s="99">
        <v>782</v>
      </c>
      <c r="H29" s="99">
        <v>1160</v>
      </c>
      <c r="I29" s="125">
        <v>1026</v>
      </c>
      <c r="J29" s="99">
        <v>957</v>
      </c>
      <c r="K29" s="95"/>
      <c r="L29" s="127">
        <f t="shared" si="1"/>
        <v>-6.725146198830409E-2</v>
      </c>
      <c r="M29" s="140">
        <f t="shared" si="2"/>
        <v>-0.17499999999999999</v>
      </c>
      <c r="N29" s="140">
        <f t="shared" si="3"/>
        <v>-5.8333333333333327E-2</v>
      </c>
    </row>
    <row r="30" spans="2:14" ht="15.75">
      <c r="B30" s="7" t="s">
        <v>27</v>
      </c>
      <c r="C30" s="92">
        <v>5791</v>
      </c>
      <c r="D30" s="99">
        <f t="shared" si="0"/>
        <v>167.82102182165937</v>
      </c>
      <c r="E30" s="2"/>
      <c r="F30" s="59">
        <v>34507</v>
      </c>
      <c r="G30" s="99">
        <v>4227</v>
      </c>
      <c r="H30" s="99">
        <v>6898</v>
      </c>
      <c r="I30" s="125">
        <v>6232</v>
      </c>
      <c r="J30" s="99">
        <v>5791</v>
      </c>
      <c r="K30" s="95"/>
      <c r="L30" s="127">
        <f t="shared" si="1"/>
        <v>-7.0763799743260594E-2</v>
      </c>
      <c r="M30" s="140">
        <f t="shared" si="2"/>
        <v>-0.16048129892722529</v>
      </c>
      <c r="N30" s="140">
        <f t="shared" si="3"/>
        <v>-5.3493766309075097E-2</v>
      </c>
    </row>
    <row r="31" spans="2:14" ht="15.75">
      <c r="B31" s="7" t="s">
        <v>28</v>
      </c>
      <c r="C31" s="92">
        <v>728</v>
      </c>
      <c r="D31" s="99">
        <f t="shared" si="0"/>
        <v>149.21090387374463</v>
      </c>
      <c r="E31" s="2"/>
      <c r="F31" s="59">
        <v>4879</v>
      </c>
      <c r="G31" s="99">
        <v>591</v>
      </c>
      <c r="H31" s="99">
        <v>876</v>
      </c>
      <c r="I31" s="125">
        <v>768</v>
      </c>
      <c r="J31" s="99">
        <v>728</v>
      </c>
      <c r="K31" s="95"/>
      <c r="L31" s="127">
        <f t="shared" si="1"/>
        <v>-5.2083333333333336E-2</v>
      </c>
      <c r="M31" s="140">
        <f t="shared" si="2"/>
        <v>-0.16894977168949771</v>
      </c>
      <c r="N31" s="140">
        <f t="shared" si="3"/>
        <v>-5.6316590563165903E-2</v>
      </c>
    </row>
    <row r="32" spans="2:14" ht="15.75">
      <c r="B32" s="7" t="s">
        <v>29</v>
      </c>
      <c r="C32" s="92">
        <v>1759</v>
      </c>
      <c r="D32" s="99">
        <f t="shared" si="0"/>
        <v>128.06698216235895</v>
      </c>
      <c r="E32" s="2"/>
      <c r="F32" s="59">
        <v>13735</v>
      </c>
      <c r="G32" s="99">
        <v>1399</v>
      </c>
      <c r="H32" s="99">
        <v>2194</v>
      </c>
      <c r="I32" s="125">
        <v>1924</v>
      </c>
      <c r="J32" s="99">
        <v>1759</v>
      </c>
      <c r="K32" s="95"/>
      <c r="L32" s="127">
        <f t="shared" si="1"/>
        <v>-8.5758835758835764E-2</v>
      </c>
      <c r="M32" s="140">
        <f t="shared" si="2"/>
        <v>-0.19826800364630812</v>
      </c>
      <c r="N32" s="140">
        <f t="shared" si="3"/>
        <v>-6.6089334548769377E-2</v>
      </c>
    </row>
    <row r="33" spans="1:14" ht="15.75">
      <c r="A33" s="2"/>
      <c r="B33" s="7" t="s">
        <v>30</v>
      </c>
      <c r="C33" s="92">
        <v>1682</v>
      </c>
      <c r="D33" s="99">
        <f t="shared" si="0"/>
        <v>151.90102050031606</v>
      </c>
      <c r="E33" s="2"/>
      <c r="F33" s="59">
        <v>11073</v>
      </c>
      <c r="G33" s="99">
        <v>1292</v>
      </c>
      <c r="H33" s="99">
        <v>2043</v>
      </c>
      <c r="I33" s="125">
        <v>1835</v>
      </c>
      <c r="J33" s="99">
        <v>1682</v>
      </c>
      <c r="K33" s="95"/>
      <c r="L33" s="127">
        <f t="shared" si="1"/>
        <v>-8.3378746594005446E-2</v>
      </c>
      <c r="M33" s="140">
        <f t="shared" si="2"/>
        <v>-0.17670093000489476</v>
      </c>
      <c r="N33" s="140">
        <f t="shared" si="3"/>
        <v>-5.8900310001631588E-2</v>
      </c>
    </row>
    <row r="34" spans="1:14" ht="15.75">
      <c r="A34" s="2"/>
      <c r="B34" s="7" t="s">
        <v>31</v>
      </c>
      <c r="C34" s="92">
        <v>4437</v>
      </c>
      <c r="D34" s="99">
        <f t="shared" si="0"/>
        <v>150.56500050900945</v>
      </c>
      <c r="E34" s="2"/>
      <c r="F34" s="59">
        <v>29469</v>
      </c>
      <c r="G34" s="99">
        <v>3476</v>
      </c>
      <c r="H34" s="99">
        <v>5252</v>
      </c>
      <c r="I34" s="125">
        <v>4818</v>
      </c>
      <c r="J34" s="99">
        <v>4437</v>
      </c>
      <c r="K34" s="95"/>
      <c r="L34" s="127">
        <f t="shared" si="1"/>
        <v>-7.9078455790784555E-2</v>
      </c>
      <c r="M34" s="140">
        <f t="shared" si="2"/>
        <v>-0.15517897943640518</v>
      </c>
      <c r="N34" s="140">
        <f t="shared" si="3"/>
        <v>-5.172632647880173E-2</v>
      </c>
    </row>
    <row r="35" spans="1:14" ht="15.75">
      <c r="A35" s="2"/>
      <c r="B35" s="7" t="s">
        <v>32</v>
      </c>
      <c r="C35" s="92">
        <v>4043</v>
      </c>
      <c r="D35" s="99">
        <f t="shared" si="0"/>
        <v>131.54384252480887</v>
      </c>
      <c r="E35" s="2"/>
      <c r="F35" s="59">
        <v>30735</v>
      </c>
      <c r="G35" s="99">
        <v>3667</v>
      </c>
      <c r="H35" s="99">
        <v>4769</v>
      </c>
      <c r="I35" s="125">
        <v>4337</v>
      </c>
      <c r="J35" s="99">
        <v>4043</v>
      </c>
      <c r="K35" s="95"/>
      <c r="L35" s="127">
        <f t="shared" si="1"/>
        <v>-6.7788794097302277E-2</v>
      </c>
      <c r="M35" s="140">
        <f t="shared" si="2"/>
        <v>-0.15223317257286642</v>
      </c>
      <c r="N35" s="140">
        <f t="shared" si="3"/>
        <v>-5.074439085762214E-2</v>
      </c>
    </row>
    <row r="36" spans="1:14" ht="15.75">
      <c r="A36" s="2"/>
      <c r="B36" s="7" t="s">
        <v>33</v>
      </c>
      <c r="C36" s="92">
        <v>12202</v>
      </c>
      <c r="D36" s="99">
        <f t="shared" si="0"/>
        <v>142.81367041198502</v>
      </c>
      <c r="E36" s="2"/>
      <c r="F36" s="59">
        <v>85440</v>
      </c>
      <c r="G36" s="99">
        <v>9399</v>
      </c>
      <c r="H36" s="99">
        <v>15140</v>
      </c>
      <c r="I36" s="125">
        <v>13521</v>
      </c>
      <c r="J36" s="99">
        <v>12202</v>
      </c>
      <c r="K36" s="95"/>
      <c r="L36" s="127">
        <f t="shared" si="1"/>
        <v>-9.7551956216256189E-2</v>
      </c>
      <c r="M36" s="140">
        <f t="shared" si="2"/>
        <v>-0.1940554821664465</v>
      </c>
      <c r="N36" s="140">
        <f t="shared" si="3"/>
        <v>-6.4685160722148832E-2</v>
      </c>
    </row>
    <row r="37" spans="1:14" ht="15.75">
      <c r="A37" s="2"/>
      <c r="B37" s="7" t="s">
        <v>34</v>
      </c>
      <c r="C37" s="92">
        <v>6130</v>
      </c>
      <c r="D37" s="99">
        <f t="shared" si="0"/>
        <v>163.44487401679774</v>
      </c>
      <c r="E37" s="2"/>
      <c r="F37" s="59">
        <v>37505</v>
      </c>
      <c r="G37" s="99">
        <v>5206</v>
      </c>
      <c r="H37" s="99">
        <v>6944</v>
      </c>
      <c r="I37" s="125">
        <v>6449</v>
      </c>
      <c r="J37" s="99">
        <v>6130</v>
      </c>
      <c r="K37" s="95"/>
      <c r="L37" s="127">
        <f t="shared" si="1"/>
        <v>-4.9465033338502093E-2</v>
      </c>
      <c r="M37" s="140">
        <f t="shared" si="2"/>
        <v>-0.11722350230414746</v>
      </c>
      <c r="N37" s="140">
        <f t="shared" si="3"/>
        <v>-3.9074500768049157E-2</v>
      </c>
    </row>
    <row r="38" spans="1:14" ht="15.75">
      <c r="A38" s="2"/>
      <c r="B38" s="7" t="s">
        <v>35</v>
      </c>
      <c r="C38" s="92">
        <v>661</v>
      </c>
      <c r="D38" s="99">
        <f t="shared" si="0"/>
        <v>124.36500470366886</v>
      </c>
      <c r="E38" s="2"/>
      <c r="F38" s="59">
        <v>5315</v>
      </c>
      <c r="G38" s="99">
        <v>520</v>
      </c>
      <c r="H38" s="99">
        <v>876</v>
      </c>
      <c r="I38" s="125">
        <v>718</v>
      </c>
      <c r="J38" s="99">
        <v>661</v>
      </c>
      <c r="K38" s="95"/>
      <c r="L38" s="127">
        <f t="shared" si="1"/>
        <v>-7.9387186629526457E-2</v>
      </c>
      <c r="M38" s="140">
        <f t="shared" si="2"/>
        <v>-0.2454337899543379</v>
      </c>
      <c r="N38" s="140">
        <f t="shared" si="3"/>
        <v>-8.1811263318112629E-2</v>
      </c>
    </row>
    <row r="39" spans="1:14" ht="15.75">
      <c r="A39" s="2"/>
      <c r="B39" s="7" t="s">
        <v>36</v>
      </c>
      <c r="C39" s="92">
        <v>4166</v>
      </c>
      <c r="D39" s="99">
        <f t="shared" si="0"/>
        <v>160.68811231967911</v>
      </c>
      <c r="E39" s="2"/>
      <c r="F39" s="59">
        <v>25926</v>
      </c>
      <c r="G39" s="99">
        <v>3346</v>
      </c>
      <c r="H39" s="99">
        <v>4843</v>
      </c>
      <c r="I39" s="125">
        <v>4415</v>
      </c>
      <c r="J39" s="99">
        <v>4166</v>
      </c>
      <c r="K39" s="95"/>
      <c r="L39" s="127">
        <f t="shared" si="1"/>
        <v>-5.6398640996602495E-2</v>
      </c>
      <c r="M39" s="140">
        <f t="shared" si="2"/>
        <v>-0.13978938674375388</v>
      </c>
      <c r="N39" s="140">
        <f t="shared" si="3"/>
        <v>-4.6596462247917962E-2</v>
      </c>
    </row>
    <row r="40" spans="1:14">
      <c r="A40" s="2"/>
      <c r="B40" s="2"/>
      <c r="C40" s="2"/>
      <c r="D40" s="2"/>
      <c r="E40" s="2"/>
      <c r="F40" s="4"/>
      <c r="G40" s="93"/>
      <c r="H40" s="95"/>
      <c r="I40" s="95"/>
      <c r="J40" s="93"/>
      <c r="K40" s="93"/>
      <c r="L40" s="93"/>
    </row>
    <row r="41" spans="1:14">
      <c r="A41" s="2"/>
      <c r="B41" s="2"/>
      <c r="C41" s="10" t="s">
        <v>52</v>
      </c>
      <c r="D41" s="2"/>
      <c r="E41" s="2"/>
      <c r="G41" s="93"/>
      <c r="H41" s="99"/>
      <c r="I41" s="107"/>
      <c r="J41" s="99"/>
      <c r="K41" s="93"/>
      <c r="L41" s="93"/>
    </row>
    <row r="42" spans="1:14">
      <c r="A42" s="2"/>
      <c r="B42" s="2"/>
      <c r="C42" s="2"/>
      <c r="D42" s="10" t="s">
        <v>53</v>
      </c>
      <c r="E42" s="2"/>
      <c r="G42" s="93"/>
      <c r="H42" s="93"/>
      <c r="J42" s="93"/>
      <c r="K42" s="93"/>
      <c r="L42" s="93"/>
    </row>
    <row r="44" spans="1:14" s="93" customFormat="1" ht="21">
      <c r="B44" s="90" t="s">
        <v>112</v>
      </c>
      <c r="D44" s="97"/>
      <c r="F44" s="1"/>
      <c r="G44" s="101"/>
      <c r="I44" s="108"/>
    </row>
    <row r="45" spans="1:14" s="93" customFormat="1" ht="15" customHeight="1">
      <c r="F45" s="94"/>
      <c r="G45" s="101"/>
      <c r="I45" s="108"/>
    </row>
    <row r="46" spans="1:14" s="93" customFormat="1" ht="47.25">
      <c r="A46" s="103"/>
      <c r="B46" s="100" t="s">
        <v>1</v>
      </c>
      <c r="C46" s="102" t="s">
        <v>113</v>
      </c>
      <c r="D46" s="102" t="s">
        <v>127</v>
      </c>
      <c r="E46" s="103"/>
      <c r="F46" s="5" t="s">
        <v>51</v>
      </c>
      <c r="G46" s="102">
        <v>2001</v>
      </c>
      <c r="H46" s="102">
        <v>2010</v>
      </c>
      <c r="I46" s="129">
        <v>2012</v>
      </c>
      <c r="J46" s="137">
        <v>2013</v>
      </c>
      <c r="K46" s="102"/>
      <c r="L46" s="131" t="s">
        <v>124</v>
      </c>
      <c r="M46" s="139" t="s">
        <v>125</v>
      </c>
      <c r="N46" s="139" t="s">
        <v>126</v>
      </c>
    </row>
    <row r="47" spans="1:14" s="93" customFormat="1" ht="15.75">
      <c r="B47" s="96" t="s">
        <v>2</v>
      </c>
      <c r="C47" s="104">
        <v>184788279</v>
      </c>
      <c r="D47" s="99">
        <f t="shared" ref="D47:D81" si="4">(C47/(F47/1000))</f>
        <v>1541.6633284785378</v>
      </c>
      <c r="F47" s="6">
        <v>119862927</v>
      </c>
      <c r="G47" s="105">
        <v>173806202</v>
      </c>
      <c r="H47" s="105">
        <v>174072932</v>
      </c>
      <c r="I47" s="128">
        <v>183519836</v>
      </c>
      <c r="J47" s="136">
        <v>184788279</v>
      </c>
      <c r="K47" s="95"/>
      <c r="L47" s="130">
        <f>(J47-I47)/I47</f>
        <v>6.9117487659481128E-3</v>
      </c>
      <c r="M47" s="140">
        <f>(J47-H47)/H47</f>
        <v>6.1556652587433869E-2</v>
      </c>
      <c r="N47" s="140">
        <f>M47/3</f>
        <v>2.0518884195811288E-2</v>
      </c>
    </row>
    <row r="48" spans="1:14" s="93" customFormat="1" ht="15.75">
      <c r="B48" s="96" t="s">
        <v>3</v>
      </c>
      <c r="C48" s="104">
        <v>187778</v>
      </c>
      <c r="D48" s="99">
        <f t="shared" si="4"/>
        <v>40.377693935626375</v>
      </c>
      <c r="F48" s="6">
        <v>4650538</v>
      </c>
      <c r="G48" s="105">
        <v>7089964</v>
      </c>
      <c r="H48" s="105">
        <v>6582794</v>
      </c>
      <c r="I48" s="128">
        <v>6868761</v>
      </c>
      <c r="J48" s="136">
        <v>6970423</v>
      </c>
      <c r="K48" s="95"/>
      <c r="L48" s="140">
        <f t="shared" ref="L48:L81" si="5">(J48-I48)/I48</f>
        <v>1.4800631438479225E-2</v>
      </c>
      <c r="M48" s="140">
        <f t="shared" ref="M48:M81" si="6">(J48-H48)/H48</f>
        <v>5.8885178542728206E-2</v>
      </c>
      <c r="N48" s="140">
        <f t="shared" ref="N48:N81" si="7">M48/3</f>
        <v>1.962839284757607E-2</v>
      </c>
    </row>
    <row r="49" spans="2:14" s="93" customFormat="1" ht="15.75">
      <c r="B49" s="96" t="s">
        <v>4</v>
      </c>
      <c r="C49" s="104">
        <v>33234</v>
      </c>
      <c r="D49" s="99">
        <f t="shared" si="4"/>
        <v>41.137399458829179</v>
      </c>
      <c r="F49" s="6">
        <v>807878</v>
      </c>
      <c r="G49" s="105">
        <v>925743</v>
      </c>
      <c r="H49" s="105">
        <v>899246</v>
      </c>
      <c r="I49" s="128">
        <v>917525</v>
      </c>
      <c r="J49" s="136">
        <v>919620</v>
      </c>
      <c r="K49" s="95"/>
      <c r="L49" s="140">
        <f t="shared" si="5"/>
        <v>2.2833165308847169E-3</v>
      </c>
      <c r="M49" s="140">
        <f t="shared" si="6"/>
        <v>2.265675910707415E-2</v>
      </c>
      <c r="N49" s="140">
        <f t="shared" si="7"/>
        <v>7.5522530356913831E-3</v>
      </c>
    </row>
    <row r="50" spans="2:14" s="93" customFormat="1" ht="15.75">
      <c r="B50" s="98" t="s">
        <v>5</v>
      </c>
      <c r="C50" s="104">
        <v>599</v>
      </c>
      <c r="D50" s="99">
        <f t="shared" si="4"/>
        <v>53.644993730969013</v>
      </c>
      <c r="F50" s="59">
        <v>11166</v>
      </c>
      <c r="G50" s="105">
        <v>9336</v>
      </c>
      <c r="H50" s="105">
        <v>9808</v>
      </c>
      <c r="I50" s="128">
        <v>9698</v>
      </c>
      <c r="J50" s="136">
        <v>10018</v>
      </c>
      <c r="K50" s="95"/>
      <c r="L50" s="140">
        <f t="shared" si="5"/>
        <v>3.2996494122499484E-2</v>
      </c>
      <c r="M50" s="140">
        <f t="shared" si="6"/>
        <v>2.1411092985318108E-2</v>
      </c>
      <c r="N50" s="140">
        <f t="shared" si="7"/>
        <v>7.1370309951060357E-3</v>
      </c>
    </row>
    <row r="51" spans="2:14" s="93" customFormat="1" ht="15.75">
      <c r="B51" s="98" t="s">
        <v>6</v>
      </c>
      <c r="C51" s="104">
        <v>1819</v>
      </c>
      <c r="D51" s="99">
        <f t="shared" si="4"/>
        <v>46.323885196220743</v>
      </c>
      <c r="F51" s="59">
        <v>39267</v>
      </c>
      <c r="G51" s="105">
        <v>47495</v>
      </c>
      <c r="H51" s="105">
        <v>44344</v>
      </c>
      <c r="I51" s="128">
        <v>44910</v>
      </c>
      <c r="J51" s="136">
        <v>45410</v>
      </c>
      <c r="K51" s="95"/>
      <c r="L51" s="140">
        <f t="shared" si="5"/>
        <v>1.1133377866844801E-2</v>
      </c>
      <c r="M51" s="140">
        <f t="shared" si="6"/>
        <v>2.4039328883276204E-2</v>
      </c>
      <c r="N51" s="140">
        <f t="shared" si="7"/>
        <v>8.0131096277587348E-3</v>
      </c>
    </row>
    <row r="52" spans="2:14" s="93" customFormat="1" ht="15.75">
      <c r="B52" s="98" t="s">
        <v>7</v>
      </c>
      <c r="C52" s="104">
        <v>883</v>
      </c>
      <c r="D52" s="99">
        <f t="shared" si="4"/>
        <v>36.745734498543484</v>
      </c>
      <c r="F52" s="59">
        <v>24030</v>
      </c>
      <c r="G52" s="105">
        <v>33081</v>
      </c>
      <c r="H52" s="105">
        <v>26287</v>
      </c>
      <c r="I52" s="128">
        <v>28468</v>
      </c>
      <c r="J52" s="136">
        <v>29086</v>
      </c>
      <c r="K52" s="95"/>
      <c r="L52" s="140">
        <f t="shared" si="5"/>
        <v>2.1708585077982297E-2</v>
      </c>
      <c r="M52" s="140">
        <f t="shared" si="6"/>
        <v>0.10647848746528703</v>
      </c>
      <c r="N52" s="140">
        <f t="shared" si="7"/>
        <v>3.5492829155095676E-2</v>
      </c>
    </row>
    <row r="53" spans="2:14" s="93" customFormat="1" ht="15.75">
      <c r="B53" s="98" t="s">
        <v>8</v>
      </c>
      <c r="C53" s="104">
        <v>1018</v>
      </c>
      <c r="D53" s="99">
        <f t="shared" si="4"/>
        <v>35.345994930731571</v>
      </c>
      <c r="F53" s="59">
        <v>28801</v>
      </c>
      <c r="G53" s="105">
        <v>31077</v>
      </c>
      <c r="H53" s="105">
        <v>30089</v>
      </c>
      <c r="I53" s="128">
        <v>31183</v>
      </c>
      <c r="J53" s="136">
        <v>32545</v>
      </c>
      <c r="K53" s="95"/>
      <c r="L53" s="140">
        <f t="shared" si="5"/>
        <v>4.3677644870602571E-2</v>
      </c>
      <c r="M53" s="140">
        <f t="shared" si="6"/>
        <v>8.1624513941972149E-2</v>
      </c>
      <c r="N53" s="140">
        <f t="shared" si="7"/>
        <v>2.7208171313990715E-2</v>
      </c>
    </row>
    <row r="54" spans="2:14" s="93" customFormat="1" ht="15.75">
      <c r="B54" s="98" t="s">
        <v>9</v>
      </c>
      <c r="C54" s="104">
        <v>940</v>
      </c>
      <c r="D54" s="99">
        <f t="shared" si="4"/>
        <v>54.800909461901711</v>
      </c>
      <c r="F54" s="59">
        <v>17153</v>
      </c>
      <c r="G54" s="105">
        <v>11811</v>
      </c>
      <c r="H54" s="105">
        <v>11994</v>
      </c>
      <c r="I54" s="128">
        <v>11769</v>
      </c>
      <c r="J54" s="136">
        <v>11672</v>
      </c>
      <c r="K54" s="95"/>
      <c r="L54" s="140">
        <f t="shared" si="5"/>
        <v>-8.2419916730393401E-3</v>
      </c>
      <c r="M54" s="140">
        <f t="shared" si="6"/>
        <v>-2.6846756711689179E-2</v>
      </c>
      <c r="N54" s="140">
        <f t="shared" si="7"/>
        <v>-8.9489189038963936E-3</v>
      </c>
    </row>
    <row r="55" spans="2:14" s="93" customFormat="1" ht="15.75">
      <c r="B55" s="98" t="s">
        <v>10</v>
      </c>
      <c r="C55" s="104">
        <v>584</v>
      </c>
      <c r="D55" s="99">
        <f t="shared" si="4"/>
        <v>51.008821731155557</v>
      </c>
      <c r="F55" s="59">
        <v>11449</v>
      </c>
      <c r="G55" s="105">
        <v>10164</v>
      </c>
      <c r="H55" s="105">
        <v>9757</v>
      </c>
      <c r="I55" s="128">
        <v>9945</v>
      </c>
      <c r="J55" s="136">
        <v>9818</v>
      </c>
      <c r="K55" s="95"/>
      <c r="L55" s="140">
        <f t="shared" si="5"/>
        <v>-1.2770236299648064E-2</v>
      </c>
      <c r="M55" s="140">
        <f t="shared" si="6"/>
        <v>6.2519216972430052E-3</v>
      </c>
      <c r="N55" s="140">
        <f t="shared" si="7"/>
        <v>2.0839738990810017E-3</v>
      </c>
    </row>
    <row r="56" spans="2:14" s="93" customFormat="1" ht="15.75">
      <c r="B56" s="98" t="s">
        <v>11</v>
      </c>
      <c r="C56" s="104">
        <v>3431</v>
      </c>
      <c r="D56" s="99">
        <f t="shared" si="4"/>
        <v>44.629152683472512</v>
      </c>
      <c r="F56" s="59">
        <v>76878</v>
      </c>
      <c r="G56" s="105">
        <v>77905</v>
      </c>
      <c r="H56" s="105">
        <v>81339</v>
      </c>
      <c r="I56" s="128">
        <v>82104</v>
      </c>
      <c r="J56" s="136">
        <v>83666</v>
      </c>
      <c r="K56" s="95"/>
      <c r="L56" s="140">
        <f t="shared" si="5"/>
        <v>1.9024651661307609E-2</v>
      </c>
      <c r="M56" s="140">
        <f t="shared" si="6"/>
        <v>2.8608662511218481E-2</v>
      </c>
      <c r="N56" s="140">
        <f t="shared" si="7"/>
        <v>9.5362208370728275E-3</v>
      </c>
    </row>
    <row r="57" spans="2:14" s="93" customFormat="1" ht="15.75">
      <c r="B57" s="98" t="s">
        <v>12</v>
      </c>
      <c r="C57" s="104">
        <v>1794</v>
      </c>
      <c r="D57" s="99">
        <f t="shared" si="4"/>
        <v>42.125531265409627</v>
      </c>
      <c r="F57" s="59">
        <v>42587</v>
      </c>
      <c r="G57" s="105">
        <v>43281</v>
      </c>
      <c r="H57" s="105">
        <v>44765</v>
      </c>
      <c r="I57" s="128">
        <v>46392</v>
      </c>
      <c r="J57" s="136">
        <v>45403</v>
      </c>
      <c r="K57" s="95"/>
      <c r="L57" s="140">
        <f t="shared" si="5"/>
        <v>-2.131833074668046E-2</v>
      </c>
      <c r="M57" s="140">
        <f t="shared" si="6"/>
        <v>1.4252205964481179E-2</v>
      </c>
      <c r="N57" s="140">
        <f t="shared" si="7"/>
        <v>4.7507353214937265E-3</v>
      </c>
    </row>
    <row r="58" spans="2:14" s="93" customFormat="1" ht="15.75">
      <c r="B58" s="98" t="s">
        <v>13</v>
      </c>
      <c r="C58" s="104">
        <v>618</v>
      </c>
      <c r="D58" s="99">
        <f t="shared" si="4"/>
        <v>41.95804195804196</v>
      </c>
      <c r="F58" s="59">
        <v>14729</v>
      </c>
      <c r="G58" s="105">
        <v>16802</v>
      </c>
      <c r="H58" s="105">
        <v>15268</v>
      </c>
      <c r="I58" s="128">
        <v>15209</v>
      </c>
      <c r="J58" s="136">
        <v>15674</v>
      </c>
      <c r="K58" s="95"/>
      <c r="L58" s="140">
        <f t="shared" si="5"/>
        <v>3.0574002235518444E-2</v>
      </c>
      <c r="M58" s="140">
        <f t="shared" si="6"/>
        <v>2.6591564055541E-2</v>
      </c>
      <c r="N58" s="140">
        <f t="shared" si="7"/>
        <v>8.8638546851803335E-3</v>
      </c>
    </row>
    <row r="59" spans="2:14" s="93" customFormat="1" ht="15.75">
      <c r="B59" s="98" t="s">
        <v>14</v>
      </c>
      <c r="C59" s="104">
        <v>544</v>
      </c>
      <c r="D59" s="99">
        <f t="shared" si="4"/>
        <v>45.126503525508092</v>
      </c>
      <c r="F59" s="59">
        <v>12055</v>
      </c>
      <c r="G59" s="105">
        <v>16355</v>
      </c>
      <c r="H59" s="105">
        <v>14963</v>
      </c>
      <c r="I59" s="128">
        <v>15663</v>
      </c>
      <c r="J59" s="136">
        <v>15979</v>
      </c>
      <c r="K59" s="95"/>
      <c r="L59" s="140">
        <f t="shared" si="5"/>
        <v>2.0174934559152143E-2</v>
      </c>
      <c r="M59" s="140">
        <f t="shared" si="6"/>
        <v>6.7900822027668242E-2</v>
      </c>
      <c r="N59" s="140">
        <f t="shared" si="7"/>
        <v>2.2633607342556081E-2</v>
      </c>
    </row>
    <row r="60" spans="2:14" s="93" customFormat="1" ht="15.75">
      <c r="B60" s="98" t="s">
        <v>15</v>
      </c>
      <c r="C60" s="104">
        <v>745</v>
      </c>
      <c r="D60" s="99">
        <f t="shared" si="4"/>
        <v>45.925286647762292</v>
      </c>
      <c r="F60" s="59">
        <v>16222</v>
      </c>
      <c r="G60" s="105">
        <v>22724</v>
      </c>
      <c r="H60" s="105">
        <v>26531</v>
      </c>
      <c r="I60" s="128">
        <v>26833</v>
      </c>
      <c r="J60" s="136">
        <v>21436</v>
      </c>
      <c r="K60" s="95"/>
      <c r="L60" s="140">
        <f t="shared" si="5"/>
        <v>-0.20113293332836432</v>
      </c>
      <c r="M60" s="140">
        <f t="shared" si="6"/>
        <v>-0.19203950096113981</v>
      </c>
      <c r="N60" s="140">
        <f t="shared" si="7"/>
        <v>-6.4013166987046607E-2</v>
      </c>
    </row>
    <row r="61" spans="2:14" s="93" customFormat="1" ht="15.75">
      <c r="B61" s="98" t="s">
        <v>16</v>
      </c>
      <c r="C61" s="104">
        <v>288</v>
      </c>
      <c r="D61" s="99">
        <f t="shared" si="4"/>
        <v>42.95302013422819</v>
      </c>
      <c r="F61" s="59">
        <v>6705</v>
      </c>
      <c r="G61" s="105">
        <v>6064</v>
      </c>
      <c r="H61" s="105">
        <v>6209</v>
      </c>
      <c r="I61" s="128">
        <v>6278</v>
      </c>
      <c r="J61" s="136">
        <v>6834</v>
      </c>
      <c r="K61" s="95"/>
      <c r="L61" s="140">
        <f t="shared" si="5"/>
        <v>8.8563236699585851E-2</v>
      </c>
      <c r="M61" s="140">
        <f t="shared" si="6"/>
        <v>0.10066033177645353</v>
      </c>
      <c r="N61" s="140">
        <f t="shared" si="7"/>
        <v>3.3553443925484511E-2</v>
      </c>
    </row>
    <row r="62" spans="2:14" s="93" customFormat="1" ht="15.75">
      <c r="B62" s="98" t="s">
        <v>17</v>
      </c>
      <c r="C62" s="104">
        <v>920</v>
      </c>
      <c r="D62" s="99">
        <f t="shared" si="4"/>
        <v>54.801048367881819</v>
      </c>
      <c r="F62" s="59">
        <v>16788</v>
      </c>
      <c r="G62" s="105">
        <v>15466</v>
      </c>
      <c r="H62" s="105">
        <v>15349</v>
      </c>
      <c r="I62" s="128">
        <v>17153</v>
      </c>
      <c r="J62" s="136">
        <v>17067</v>
      </c>
      <c r="K62" s="95"/>
      <c r="L62" s="140">
        <f t="shared" si="5"/>
        <v>-5.0137002273654757E-3</v>
      </c>
      <c r="M62" s="140">
        <f t="shared" si="6"/>
        <v>0.11192911590331618</v>
      </c>
      <c r="N62" s="140">
        <f t="shared" si="7"/>
        <v>3.7309705301105396E-2</v>
      </c>
    </row>
    <row r="63" spans="2:14" s="93" customFormat="1" ht="15.75">
      <c r="B63" s="98" t="s">
        <v>18</v>
      </c>
      <c r="C63" s="104">
        <v>533</v>
      </c>
      <c r="D63" s="99">
        <f t="shared" si="4"/>
        <v>46.367986080904743</v>
      </c>
      <c r="F63" s="59">
        <v>11495</v>
      </c>
      <c r="G63" s="105">
        <v>9229</v>
      </c>
      <c r="H63" s="105">
        <v>9487</v>
      </c>
      <c r="I63" s="128">
        <v>9893</v>
      </c>
      <c r="J63" s="136">
        <v>10178</v>
      </c>
      <c r="K63" s="95"/>
      <c r="L63" s="140">
        <f t="shared" si="5"/>
        <v>2.8808248256342869E-2</v>
      </c>
      <c r="M63" s="140">
        <f t="shared" si="6"/>
        <v>7.2836513123221244E-2</v>
      </c>
      <c r="N63" s="140">
        <f t="shared" si="7"/>
        <v>2.4278837707740416E-2</v>
      </c>
    </row>
    <row r="64" spans="2:14" s="93" customFormat="1" ht="15.75">
      <c r="B64" s="98" t="s">
        <v>19</v>
      </c>
      <c r="C64" s="104">
        <v>648</v>
      </c>
      <c r="D64" s="99">
        <f t="shared" si="4"/>
        <v>50.088892324341039</v>
      </c>
      <c r="F64" s="59">
        <v>12937</v>
      </c>
      <c r="G64" s="105">
        <v>17805</v>
      </c>
      <c r="H64" s="105">
        <v>18155</v>
      </c>
      <c r="I64" s="128">
        <v>17561</v>
      </c>
      <c r="J64" s="136">
        <v>18183</v>
      </c>
      <c r="K64" s="95"/>
      <c r="L64" s="140">
        <f t="shared" si="5"/>
        <v>3.5419395250839932E-2</v>
      </c>
      <c r="M64" s="140">
        <f t="shared" si="6"/>
        <v>1.5422748554117323E-3</v>
      </c>
      <c r="N64" s="140">
        <f t="shared" si="7"/>
        <v>5.1409161847057743E-4</v>
      </c>
    </row>
    <row r="65" spans="2:14" s="93" customFormat="1" ht="15.75">
      <c r="B65" s="98" t="s">
        <v>20</v>
      </c>
      <c r="C65" s="104">
        <v>522</v>
      </c>
      <c r="D65" s="99">
        <f t="shared" si="4"/>
        <v>39.954075774971301</v>
      </c>
      <c r="F65" s="59">
        <v>13065</v>
      </c>
      <c r="G65" s="105">
        <v>13416</v>
      </c>
      <c r="H65" s="105">
        <v>13213</v>
      </c>
      <c r="I65" s="128">
        <v>13109</v>
      </c>
      <c r="J65" s="136">
        <v>13546</v>
      </c>
      <c r="K65" s="95"/>
      <c r="L65" s="140">
        <f t="shared" si="5"/>
        <v>3.3335876115645736E-2</v>
      </c>
      <c r="M65" s="140">
        <f t="shared" si="6"/>
        <v>2.5202452130477559E-2</v>
      </c>
      <c r="N65" s="140">
        <f t="shared" si="7"/>
        <v>8.4008173768258532E-3</v>
      </c>
    </row>
    <row r="66" spans="2:14" s="93" customFormat="1" ht="15.75">
      <c r="B66" s="98" t="s">
        <v>21</v>
      </c>
      <c r="C66" s="104">
        <v>852</v>
      </c>
      <c r="D66" s="99">
        <f t="shared" si="4"/>
        <v>29.510581552422849</v>
      </c>
      <c r="F66" s="59">
        <v>28871</v>
      </c>
      <c r="G66" s="105">
        <v>34050</v>
      </c>
      <c r="H66" s="105">
        <v>32147</v>
      </c>
      <c r="I66" s="128">
        <v>32176</v>
      </c>
      <c r="J66" s="136">
        <v>32398</v>
      </c>
      <c r="K66" s="95"/>
      <c r="L66" s="140">
        <f t="shared" si="5"/>
        <v>6.8995524614619596E-3</v>
      </c>
      <c r="M66" s="140">
        <f t="shared" si="6"/>
        <v>7.8078825395837869E-3</v>
      </c>
      <c r="N66" s="140">
        <f t="shared" si="7"/>
        <v>2.6026275131945955E-3</v>
      </c>
    </row>
    <row r="67" spans="2:14" s="93" customFormat="1" ht="15.75">
      <c r="B67" s="98" t="s">
        <v>22</v>
      </c>
      <c r="C67" s="104">
        <v>675</v>
      </c>
      <c r="D67" s="99">
        <f t="shared" si="4"/>
        <v>27.045436333039508</v>
      </c>
      <c r="F67" s="59">
        <v>24958</v>
      </c>
      <c r="G67" s="105">
        <v>16588</v>
      </c>
      <c r="H67" s="105">
        <v>20263</v>
      </c>
      <c r="I67" s="128">
        <v>20360</v>
      </c>
      <c r="J67" s="136">
        <v>22073</v>
      </c>
      <c r="K67" s="95"/>
      <c r="L67" s="140">
        <f t="shared" si="5"/>
        <v>8.4135559921414541E-2</v>
      </c>
      <c r="M67" s="140">
        <f t="shared" si="6"/>
        <v>8.9325371366530126E-2</v>
      </c>
      <c r="N67" s="140">
        <f t="shared" si="7"/>
        <v>2.9775123788843377E-2</v>
      </c>
    </row>
    <row r="68" spans="2:14" s="93" customFormat="1" ht="15.75">
      <c r="B68" s="98" t="s">
        <v>23</v>
      </c>
      <c r="C68" s="104">
        <v>3796</v>
      </c>
      <c r="D68" s="99">
        <f t="shared" si="4"/>
        <v>38.644392185607103</v>
      </c>
      <c r="F68" s="59">
        <v>98229</v>
      </c>
      <c r="G68" s="105">
        <v>121878</v>
      </c>
      <c r="H68" s="105">
        <v>121348</v>
      </c>
      <c r="I68" s="128">
        <v>124200</v>
      </c>
      <c r="J68" s="136">
        <v>124366</v>
      </c>
      <c r="K68" s="95"/>
      <c r="L68" s="140">
        <f t="shared" si="5"/>
        <v>1.3365539452495974E-3</v>
      </c>
      <c r="M68" s="140">
        <f t="shared" si="6"/>
        <v>2.4870620034940831E-2</v>
      </c>
      <c r="N68" s="140">
        <f t="shared" si="7"/>
        <v>8.2902066783136098E-3</v>
      </c>
    </row>
    <row r="69" spans="2:14" s="93" customFormat="1" ht="15.75">
      <c r="B69" s="98" t="s">
        <v>24</v>
      </c>
      <c r="C69" s="104">
        <v>371</v>
      </c>
      <c r="D69" s="99">
        <f t="shared" si="4"/>
        <v>38.46951472418084</v>
      </c>
      <c r="F69" s="59">
        <v>9644</v>
      </c>
      <c r="G69" s="105">
        <v>6252</v>
      </c>
      <c r="H69" s="105">
        <v>6344</v>
      </c>
      <c r="I69" s="128">
        <v>6350</v>
      </c>
      <c r="J69" s="136">
        <v>6302</v>
      </c>
      <c r="K69" s="95"/>
      <c r="L69" s="140">
        <f t="shared" si="5"/>
        <v>-7.5590551181102363E-3</v>
      </c>
      <c r="M69" s="140">
        <f t="shared" si="6"/>
        <v>-6.6204287515762928E-3</v>
      </c>
      <c r="N69" s="140">
        <f t="shared" si="7"/>
        <v>-2.2068095838587644E-3</v>
      </c>
    </row>
    <row r="70" spans="2:14" s="93" customFormat="1" ht="15.75">
      <c r="B70" s="98" t="s">
        <v>25</v>
      </c>
      <c r="C70" s="104">
        <v>299</v>
      </c>
      <c r="D70" s="99">
        <f t="shared" si="4"/>
        <v>48.413212435233156</v>
      </c>
      <c r="F70" s="59">
        <v>6176</v>
      </c>
      <c r="G70" s="105">
        <v>7526</v>
      </c>
      <c r="H70" s="105">
        <v>6545</v>
      </c>
      <c r="I70" s="128">
        <v>7702</v>
      </c>
      <c r="J70" s="136">
        <v>7888</v>
      </c>
      <c r="K70" s="95"/>
      <c r="L70" s="140">
        <f t="shared" si="5"/>
        <v>2.4149571539859777E-2</v>
      </c>
      <c r="M70" s="140">
        <f t="shared" si="6"/>
        <v>0.20519480519480521</v>
      </c>
      <c r="N70" s="140">
        <f t="shared" si="7"/>
        <v>6.8398268398268403E-2</v>
      </c>
    </row>
    <row r="71" spans="2:14" s="93" customFormat="1" ht="15.75">
      <c r="B71" s="98" t="s">
        <v>26</v>
      </c>
      <c r="C71" s="104">
        <v>288</v>
      </c>
      <c r="D71" s="99">
        <f t="shared" si="4"/>
        <v>47.298406963376578</v>
      </c>
      <c r="F71" s="59">
        <v>6089</v>
      </c>
      <c r="G71" s="105">
        <v>4755</v>
      </c>
      <c r="H71" s="105">
        <v>4342</v>
      </c>
      <c r="I71" s="128">
        <v>4602</v>
      </c>
      <c r="J71" s="136">
        <v>4791</v>
      </c>
      <c r="K71" s="95"/>
      <c r="L71" s="140">
        <f t="shared" si="5"/>
        <v>4.1069100391134289E-2</v>
      </c>
      <c r="M71" s="140">
        <f t="shared" si="6"/>
        <v>0.10340856748042376</v>
      </c>
      <c r="N71" s="140">
        <f t="shared" si="7"/>
        <v>3.446952249347459E-2</v>
      </c>
    </row>
    <row r="72" spans="2:14" s="93" customFormat="1" ht="15.75">
      <c r="B72" s="98" t="s">
        <v>27</v>
      </c>
      <c r="C72" s="104">
        <v>1576</v>
      </c>
      <c r="D72" s="99">
        <f t="shared" si="4"/>
        <v>45.671892659460404</v>
      </c>
      <c r="F72" s="59">
        <v>34507</v>
      </c>
      <c r="G72" s="105">
        <v>45389</v>
      </c>
      <c r="H72" s="105">
        <v>46644</v>
      </c>
      <c r="I72" s="128">
        <v>49167</v>
      </c>
      <c r="J72" s="136">
        <v>49112</v>
      </c>
      <c r="K72" s="95"/>
      <c r="L72" s="140">
        <f t="shared" si="5"/>
        <v>-1.1186364838204487E-3</v>
      </c>
      <c r="M72" s="140">
        <f t="shared" si="6"/>
        <v>5.2911414115427491E-2</v>
      </c>
      <c r="N72" s="140">
        <f t="shared" si="7"/>
        <v>1.763713803847583E-2</v>
      </c>
    </row>
    <row r="73" spans="2:14" s="93" customFormat="1" ht="15.75">
      <c r="B73" s="98" t="s">
        <v>28</v>
      </c>
      <c r="C73" s="104">
        <v>237</v>
      </c>
      <c r="D73" s="99">
        <f t="shared" si="4"/>
        <v>48.575527772084449</v>
      </c>
      <c r="F73" s="59">
        <v>4879</v>
      </c>
      <c r="G73" s="105">
        <v>4882</v>
      </c>
      <c r="H73" s="105">
        <v>4091</v>
      </c>
      <c r="I73" s="128">
        <v>4151</v>
      </c>
      <c r="J73" s="136">
        <v>4388</v>
      </c>
      <c r="K73" s="95"/>
      <c r="L73" s="140">
        <f t="shared" si="5"/>
        <v>5.7094675981691156E-2</v>
      </c>
      <c r="M73" s="140">
        <f t="shared" si="6"/>
        <v>7.2598386702517725E-2</v>
      </c>
      <c r="N73" s="140">
        <f t="shared" si="7"/>
        <v>2.4199462234172575E-2</v>
      </c>
    </row>
    <row r="74" spans="2:14" s="93" customFormat="1" ht="15.75">
      <c r="B74" s="98" t="s">
        <v>29</v>
      </c>
      <c r="C74" s="104">
        <v>564</v>
      </c>
      <c r="D74" s="99">
        <f t="shared" si="4"/>
        <v>41.062977793957046</v>
      </c>
      <c r="F74" s="59">
        <v>13735</v>
      </c>
      <c r="G74" s="105">
        <v>12044</v>
      </c>
      <c r="H74" s="105">
        <v>9797</v>
      </c>
      <c r="I74" s="128">
        <v>9917</v>
      </c>
      <c r="J74" s="136">
        <v>10015</v>
      </c>
      <c r="K74" s="95"/>
      <c r="L74" s="140">
        <f t="shared" si="5"/>
        <v>9.8820207724110119E-3</v>
      </c>
      <c r="M74" s="140">
        <f t="shared" si="6"/>
        <v>2.2251709707053178E-2</v>
      </c>
      <c r="N74" s="140">
        <f t="shared" si="7"/>
        <v>7.417236569017726E-3</v>
      </c>
    </row>
    <row r="75" spans="2:14" s="93" customFormat="1" ht="15.75">
      <c r="B75" s="98" t="s">
        <v>30</v>
      </c>
      <c r="C75" s="104">
        <v>450</v>
      </c>
      <c r="D75" s="99">
        <f t="shared" si="4"/>
        <v>40.6393931183961</v>
      </c>
      <c r="F75" s="59">
        <v>11073</v>
      </c>
      <c r="G75" s="105">
        <v>12631</v>
      </c>
      <c r="H75" s="105">
        <v>12584</v>
      </c>
      <c r="I75" s="128">
        <v>14076</v>
      </c>
      <c r="J75" s="136">
        <v>14292</v>
      </c>
      <c r="K75" s="95"/>
      <c r="L75" s="140">
        <f t="shared" si="5"/>
        <v>1.5345268542199489E-2</v>
      </c>
      <c r="M75" s="140">
        <f t="shared" si="6"/>
        <v>0.13572790845518118</v>
      </c>
      <c r="N75" s="140">
        <f t="shared" si="7"/>
        <v>4.5242636151727057E-2</v>
      </c>
    </row>
    <row r="76" spans="2:14" s="93" customFormat="1" ht="15.75">
      <c r="B76" s="98" t="s">
        <v>31</v>
      </c>
      <c r="C76" s="104">
        <v>1229</v>
      </c>
      <c r="D76" s="99">
        <f t="shared" si="4"/>
        <v>41.704842376734874</v>
      </c>
      <c r="F76" s="59">
        <v>29469</v>
      </c>
      <c r="G76" s="105">
        <v>34208</v>
      </c>
      <c r="H76" s="105">
        <v>35485</v>
      </c>
      <c r="I76" s="128">
        <v>35835</v>
      </c>
      <c r="J76" s="136">
        <v>35486</v>
      </c>
      <c r="K76" s="95"/>
      <c r="L76" s="140">
        <f t="shared" si="5"/>
        <v>-9.7390819031672946E-3</v>
      </c>
      <c r="M76" s="140">
        <f t="shared" si="6"/>
        <v>2.8180921516133577E-5</v>
      </c>
      <c r="N76" s="140">
        <f t="shared" si="7"/>
        <v>9.3936405053778597E-6</v>
      </c>
    </row>
    <row r="77" spans="2:14" s="93" customFormat="1" ht="15.75">
      <c r="B77" s="98" t="s">
        <v>32</v>
      </c>
      <c r="C77" s="104">
        <v>985</v>
      </c>
      <c r="D77" s="99">
        <f t="shared" si="4"/>
        <v>32.048153570847568</v>
      </c>
      <c r="F77" s="59">
        <v>30735</v>
      </c>
      <c r="G77" s="105">
        <v>32280</v>
      </c>
      <c r="H77" s="105">
        <v>34122</v>
      </c>
      <c r="I77" s="128">
        <v>31613</v>
      </c>
      <c r="J77" s="136">
        <v>31627</v>
      </c>
      <c r="K77" s="95"/>
      <c r="L77" s="140">
        <f t="shared" si="5"/>
        <v>4.4285578717616168E-4</v>
      </c>
      <c r="M77" s="140">
        <f t="shared" si="6"/>
        <v>-7.311998124377235E-2</v>
      </c>
      <c r="N77" s="140">
        <f t="shared" si="7"/>
        <v>-2.4373327081257449E-2</v>
      </c>
    </row>
    <row r="78" spans="2:14" s="93" customFormat="1" ht="15.75">
      <c r="B78" s="98" t="s">
        <v>33</v>
      </c>
      <c r="C78" s="104">
        <v>3149</v>
      </c>
      <c r="D78" s="99">
        <f t="shared" si="4"/>
        <v>36.856273408239701</v>
      </c>
      <c r="F78" s="59">
        <v>85440</v>
      </c>
      <c r="G78" s="105">
        <v>124600</v>
      </c>
      <c r="H78" s="105">
        <v>106003</v>
      </c>
      <c r="I78" s="128">
        <v>107844</v>
      </c>
      <c r="J78" s="136">
        <v>104974</v>
      </c>
      <c r="K78" s="95"/>
      <c r="L78" s="140">
        <f t="shared" si="5"/>
        <v>-2.6612514372612292E-2</v>
      </c>
      <c r="M78" s="140">
        <f t="shared" si="6"/>
        <v>-9.707272435685782E-3</v>
      </c>
      <c r="N78" s="140">
        <f t="shared" si="7"/>
        <v>-3.2357574785619272E-3</v>
      </c>
    </row>
    <row r="79" spans="2:14" s="93" customFormat="1" ht="15.75">
      <c r="B79" s="98" t="s">
        <v>34</v>
      </c>
      <c r="C79" s="104">
        <v>1599</v>
      </c>
      <c r="D79" s="99">
        <f t="shared" si="4"/>
        <v>42.634315424610051</v>
      </c>
      <c r="F79" s="59">
        <v>37505</v>
      </c>
      <c r="G79" s="105">
        <v>48959</v>
      </c>
      <c r="H79" s="105">
        <v>46463</v>
      </c>
      <c r="I79" s="128">
        <v>47027</v>
      </c>
      <c r="J79" s="136">
        <v>47552</v>
      </c>
      <c r="K79" s="95"/>
      <c r="L79" s="140">
        <f t="shared" si="5"/>
        <v>1.1163799519425012E-2</v>
      </c>
      <c r="M79" s="140">
        <f t="shared" si="6"/>
        <v>2.3438004433635366E-2</v>
      </c>
      <c r="N79" s="140">
        <f t="shared" si="7"/>
        <v>7.8126681445451224E-3</v>
      </c>
    </row>
    <row r="80" spans="2:14" s="93" customFormat="1" ht="15.75">
      <c r="B80" s="98" t="s">
        <v>35</v>
      </c>
      <c r="C80" s="104">
        <v>194</v>
      </c>
      <c r="D80" s="99">
        <f t="shared" si="4"/>
        <v>36.500470366886169</v>
      </c>
      <c r="F80" s="59">
        <v>5315</v>
      </c>
      <c r="G80" s="105">
        <v>3592</v>
      </c>
      <c r="H80" s="105">
        <v>4299</v>
      </c>
      <c r="I80" s="128">
        <v>4170</v>
      </c>
      <c r="J80" s="136">
        <v>4292</v>
      </c>
      <c r="K80" s="95"/>
      <c r="L80" s="140">
        <f t="shared" si="5"/>
        <v>2.9256594724220625E-2</v>
      </c>
      <c r="M80" s="140">
        <f t="shared" si="6"/>
        <v>-1.6282856478250756E-3</v>
      </c>
      <c r="N80" s="140">
        <f t="shared" si="7"/>
        <v>-5.4276188260835858E-4</v>
      </c>
    </row>
    <row r="81" spans="1:14" s="93" customFormat="1" ht="15.75">
      <c r="B81" s="98" t="s">
        <v>36</v>
      </c>
      <c r="C81" s="104">
        <v>1084</v>
      </c>
      <c r="D81" s="99">
        <f t="shared" si="4"/>
        <v>41.811309110545402</v>
      </c>
      <c r="F81" s="59">
        <v>25926</v>
      </c>
      <c r="G81" s="105">
        <v>34098</v>
      </c>
      <c r="H81" s="105">
        <v>31211</v>
      </c>
      <c r="I81" s="128">
        <v>32167</v>
      </c>
      <c r="J81" s="136">
        <v>33549</v>
      </c>
      <c r="K81" s="95"/>
      <c r="L81" s="140">
        <f t="shared" si="5"/>
        <v>4.2963285354555909E-2</v>
      </c>
      <c r="M81" s="140">
        <f t="shared" si="6"/>
        <v>7.4909487039825709E-2</v>
      </c>
      <c r="N81" s="140">
        <f t="shared" si="7"/>
        <v>2.4969829013275237E-2</v>
      </c>
    </row>
    <row r="82" spans="1:14" s="93" customFormat="1">
      <c r="F82" s="4"/>
      <c r="H82" s="95"/>
      <c r="I82" s="95"/>
    </row>
    <row r="83" spans="1:14" s="93" customFormat="1">
      <c r="C83" s="10" t="s">
        <v>52</v>
      </c>
      <c r="F83" s="94"/>
      <c r="H83" s="99"/>
      <c r="I83" s="107"/>
      <c r="J83" s="99"/>
    </row>
    <row r="84" spans="1:14" s="93" customFormat="1">
      <c r="D84" s="10" t="s">
        <v>53</v>
      </c>
      <c r="F84" s="94"/>
      <c r="I84" s="108"/>
    </row>
    <row r="86" spans="1:14" s="93" customFormat="1" ht="21">
      <c r="B86" s="90" t="s">
        <v>114</v>
      </c>
      <c r="D86" s="97"/>
      <c r="F86" s="1"/>
      <c r="G86" s="101"/>
      <c r="I86" s="108"/>
    </row>
    <row r="87" spans="1:14" s="93" customFormat="1" ht="15" customHeight="1">
      <c r="F87" s="94"/>
      <c r="G87" s="101"/>
      <c r="I87" s="108"/>
    </row>
    <row r="88" spans="1:14" s="93" customFormat="1" ht="47.25">
      <c r="A88" s="103"/>
      <c r="B88" s="100" t="s">
        <v>1</v>
      </c>
      <c r="C88" s="102" t="s">
        <v>115</v>
      </c>
      <c r="D88" s="102" t="s">
        <v>116</v>
      </c>
      <c r="E88" s="103"/>
      <c r="F88" s="5" t="s">
        <v>51</v>
      </c>
      <c r="G88" s="102">
        <v>2001</v>
      </c>
      <c r="H88" s="102">
        <v>2010</v>
      </c>
      <c r="I88" s="133">
        <v>2012</v>
      </c>
      <c r="J88" s="139">
        <v>2013</v>
      </c>
      <c r="K88" s="102"/>
      <c r="L88" s="135" t="s">
        <v>124</v>
      </c>
      <c r="M88" s="139" t="s">
        <v>125</v>
      </c>
      <c r="N88" s="139" t="s">
        <v>126</v>
      </c>
    </row>
    <row r="89" spans="1:14" s="93" customFormat="1" ht="15.75">
      <c r="B89" s="96" t="s">
        <v>2</v>
      </c>
      <c r="C89" s="106">
        <v>18754852712680</v>
      </c>
      <c r="D89" s="99">
        <f t="shared" ref="D89:D123" si="8">(C89/(F89/1000))</f>
        <v>156469170.093602</v>
      </c>
      <c r="F89" s="6">
        <v>119862927</v>
      </c>
      <c r="G89" s="107">
        <v>19353564022775</v>
      </c>
      <c r="H89" s="107">
        <v>18320056130839</v>
      </c>
      <c r="I89" s="132">
        <v>18717009671319</v>
      </c>
      <c r="J89" s="138">
        <v>18754852712680</v>
      </c>
      <c r="K89" s="95"/>
      <c r="L89" s="134">
        <f t="shared" ref="L89:L123" si="9">(J89-I89)/I89</f>
        <v>2.0218529575794773E-3</v>
      </c>
      <c r="M89" s="140">
        <f>(J89-H89)/H89</f>
        <v>2.3733365156512087E-2</v>
      </c>
      <c r="N89" s="140">
        <f>M89/3</f>
        <v>7.911121718837363E-3</v>
      </c>
    </row>
    <row r="90" spans="1:14" s="93" customFormat="1" ht="15.75">
      <c r="B90" s="96" t="s">
        <v>3</v>
      </c>
      <c r="C90" s="106">
        <v>711883658844</v>
      </c>
      <c r="D90" s="99">
        <f t="shared" si="8"/>
        <v>153075549.28999615</v>
      </c>
      <c r="F90" s="6">
        <v>4650538</v>
      </c>
      <c r="G90" s="107">
        <v>742567657288</v>
      </c>
      <c r="H90" s="107">
        <v>689984636335</v>
      </c>
      <c r="I90" s="132">
        <v>707277579311</v>
      </c>
      <c r="J90" s="138">
        <v>711883658844</v>
      </c>
      <c r="K90" s="95"/>
      <c r="L90" s="140">
        <f t="shared" si="9"/>
        <v>6.5124071054069727E-3</v>
      </c>
      <c r="M90" s="140">
        <f t="shared" ref="M90:M123" si="10">(J90-H90)/H90</f>
        <v>3.1738420474579421E-2</v>
      </c>
      <c r="N90" s="140">
        <f t="shared" ref="N90:N123" si="11">M90/3</f>
        <v>1.0579473491526473E-2</v>
      </c>
    </row>
    <row r="91" spans="1:14" s="93" customFormat="1" ht="15.75">
      <c r="B91" s="96" t="s">
        <v>4</v>
      </c>
      <c r="C91" s="106">
        <v>89068748011</v>
      </c>
      <c r="D91" s="99">
        <f t="shared" si="8"/>
        <v>110250245.71903183</v>
      </c>
      <c r="F91" s="6">
        <v>807878</v>
      </c>
      <c r="G91" s="107">
        <f>SUM(G92:G123)</f>
        <v>90751840916</v>
      </c>
      <c r="H91" s="107">
        <f>SUM(H92:H123)</f>
        <v>92840360696</v>
      </c>
      <c r="I91" s="132">
        <f>SUM(I92:I123)</f>
        <v>92734740658</v>
      </c>
      <c r="J91" s="138">
        <f>SUM(J92:J123)</f>
        <v>89068748011</v>
      </c>
      <c r="K91" s="95"/>
      <c r="L91" s="140">
        <f t="shared" si="9"/>
        <v>-3.9532031048859613E-2</v>
      </c>
      <c r="M91" s="140">
        <f t="shared" si="10"/>
        <v>-4.0624709519924335E-2</v>
      </c>
      <c r="N91" s="140">
        <f t="shared" si="11"/>
        <v>-1.3541569839974779E-2</v>
      </c>
    </row>
    <row r="92" spans="1:14" s="93" customFormat="1" ht="15.75">
      <c r="B92" s="98" t="s">
        <v>5</v>
      </c>
      <c r="C92" s="106">
        <v>795026304</v>
      </c>
      <c r="D92" s="99">
        <f t="shared" si="8"/>
        <v>71200636.217087582</v>
      </c>
      <c r="F92" s="59">
        <v>11166</v>
      </c>
      <c r="G92" s="107">
        <v>808853896</v>
      </c>
      <c r="H92" s="107">
        <v>862555395</v>
      </c>
      <c r="I92" s="132">
        <v>851372666</v>
      </c>
      <c r="J92" s="138">
        <v>795026304</v>
      </c>
      <c r="K92" s="95"/>
      <c r="L92" s="140">
        <f t="shared" si="9"/>
        <v>-6.6182958709177064E-2</v>
      </c>
      <c r="M92" s="140">
        <f t="shared" si="10"/>
        <v>-7.8289570028137148E-2</v>
      </c>
      <c r="N92" s="140">
        <f t="shared" si="11"/>
        <v>-2.6096523342712383E-2</v>
      </c>
    </row>
    <row r="93" spans="1:14" s="93" customFormat="1" ht="15.75">
      <c r="B93" s="98" t="s">
        <v>6</v>
      </c>
      <c r="C93" s="106">
        <v>3641200341</v>
      </c>
      <c r="D93" s="99">
        <f t="shared" si="8"/>
        <v>92729272.442508966</v>
      </c>
      <c r="F93" s="59">
        <v>39267</v>
      </c>
      <c r="G93" s="107">
        <v>4305025969</v>
      </c>
      <c r="H93" s="107">
        <v>3855711672</v>
      </c>
      <c r="I93" s="132">
        <v>3795033284</v>
      </c>
      <c r="J93" s="138">
        <v>3641200341</v>
      </c>
      <c r="K93" s="95"/>
      <c r="L93" s="140">
        <f t="shared" si="9"/>
        <v>-4.0535334340429989E-2</v>
      </c>
      <c r="M93" s="140">
        <f t="shared" si="10"/>
        <v>-5.563469191894492E-2</v>
      </c>
      <c r="N93" s="140">
        <f t="shared" si="11"/>
        <v>-1.8544897306314975E-2</v>
      </c>
    </row>
    <row r="94" spans="1:14" s="93" customFormat="1" ht="15.75">
      <c r="B94" s="98" t="s">
        <v>7</v>
      </c>
      <c r="C94" s="106">
        <v>3260084062</v>
      </c>
      <c r="D94" s="99">
        <f t="shared" si="8"/>
        <v>135667251.85185185</v>
      </c>
      <c r="F94" s="59">
        <v>24030</v>
      </c>
      <c r="G94" s="107">
        <v>2483103620</v>
      </c>
      <c r="H94" s="107">
        <v>3327843167</v>
      </c>
      <c r="I94" s="132">
        <v>3322733352</v>
      </c>
      <c r="J94" s="138">
        <v>3260084062</v>
      </c>
      <c r="K94" s="95"/>
      <c r="L94" s="140">
        <f t="shared" si="9"/>
        <v>-1.8854744983460833E-2</v>
      </c>
      <c r="M94" s="140">
        <f t="shared" si="10"/>
        <v>-2.0361267523638683E-2</v>
      </c>
      <c r="N94" s="140">
        <f t="shared" si="11"/>
        <v>-6.7870891745462278E-3</v>
      </c>
    </row>
    <row r="95" spans="1:14" s="93" customFormat="1" ht="15.75">
      <c r="B95" s="98" t="s">
        <v>8</v>
      </c>
      <c r="C95" s="106">
        <v>3055605837</v>
      </c>
      <c r="D95" s="99">
        <f t="shared" si="8"/>
        <v>106093741.08537899</v>
      </c>
      <c r="F95" s="59">
        <v>28801</v>
      </c>
      <c r="G95" s="107">
        <v>3128781639</v>
      </c>
      <c r="H95" s="107">
        <v>3038353232</v>
      </c>
      <c r="I95" s="132">
        <v>3035750810</v>
      </c>
      <c r="J95" s="138">
        <v>3055605837</v>
      </c>
      <c r="K95" s="95"/>
      <c r="L95" s="140">
        <f t="shared" si="9"/>
        <v>6.5404007913284559E-3</v>
      </c>
      <c r="M95" s="140">
        <f t="shared" si="10"/>
        <v>5.678274934690016E-3</v>
      </c>
      <c r="N95" s="140">
        <f t="shared" si="11"/>
        <v>1.8927583115633387E-3</v>
      </c>
    </row>
    <row r="96" spans="1:14" s="93" customFormat="1" ht="15.75">
      <c r="B96" s="98" t="s">
        <v>9</v>
      </c>
      <c r="C96" s="106">
        <v>817934325</v>
      </c>
      <c r="D96" s="99">
        <f t="shared" si="8"/>
        <v>47684622.223517753</v>
      </c>
      <c r="F96" s="59">
        <v>17153</v>
      </c>
      <c r="G96" s="107">
        <v>1318336796</v>
      </c>
      <c r="H96" s="107">
        <v>928392315</v>
      </c>
      <c r="I96" s="132">
        <v>893233064</v>
      </c>
      <c r="J96" s="138">
        <v>817934325</v>
      </c>
      <c r="K96" s="95"/>
      <c r="L96" s="140">
        <f t="shared" si="9"/>
        <v>-8.4299095090371617E-2</v>
      </c>
      <c r="M96" s="140">
        <f t="shared" si="10"/>
        <v>-0.11897770825472634</v>
      </c>
      <c r="N96" s="140">
        <f t="shared" si="11"/>
        <v>-3.9659236084908782E-2</v>
      </c>
    </row>
    <row r="97" spans="2:14" s="93" customFormat="1" ht="15.75">
      <c r="B97" s="98" t="s">
        <v>10</v>
      </c>
      <c r="C97" s="106">
        <v>736186283</v>
      </c>
      <c r="D97" s="99">
        <f t="shared" si="8"/>
        <v>64301361.079570271</v>
      </c>
      <c r="F97" s="59">
        <v>11449</v>
      </c>
      <c r="G97" s="107">
        <v>867427190</v>
      </c>
      <c r="H97" s="107">
        <v>825420779</v>
      </c>
      <c r="I97" s="132">
        <v>813997936</v>
      </c>
      <c r="J97" s="138">
        <v>736186283</v>
      </c>
      <c r="K97" s="95"/>
      <c r="L97" s="140">
        <f t="shared" si="9"/>
        <v>-9.5591953687705664E-2</v>
      </c>
      <c r="M97" s="140">
        <f t="shared" si="10"/>
        <v>-0.10810788663220701</v>
      </c>
      <c r="N97" s="140">
        <f t="shared" si="11"/>
        <v>-3.603596221073567E-2</v>
      </c>
    </row>
    <row r="98" spans="2:14" s="93" customFormat="1" ht="15.75">
      <c r="B98" s="98" t="s">
        <v>11</v>
      </c>
      <c r="C98" s="106">
        <v>6978449358</v>
      </c>
      <c r="D98" s="99">
        <f t="shared" si="8"/>
        <v>90773034.652306259</v>
      </c>
      <c r="F98" s="59">
        <v>76878</v>
      </c>
      <c r="G98" s="107">
        <v>8369373307</v>
      </c>
      <c r="H98" s="107">
        <v>8206440452</v>
      </c>
      <c r="I98" s="132">
        <v>7482100704</v>
      </c>
      <c r="J98" s="138">
        <v>6978449358</v>
      </c>
      <c r="K98" s="95"/>
      <c r="L98" s="140">
        <f t="shared" si="9"/>
        <v>-6.7314162950352072E-2</v>
      </c>
      <c r="M98" s="140">
        <f t="shared" si="10"/>
        <v>-0.14963748304549326</v>
      </c>
      <c r="N98" s="140">
        <f t="shared" si="11"/>
        <v>-4.9879161015164424E-2</v>
      </c>
    </row>
    <row r="99" spans="2:14" s="93" customFormat="1" ht="15.75">
      <c r="B99" s="98" t="s">
        <v>12</v>
      </c>
      <c r="C99" s="106">
        <v>4152638301</v>
      </c>
      <c r="D99" s="99">
        <f t="shared" si="8"/>
        <v>97509528.752905816</v>
      </c>
      <c r="F99" s="59">
        <v>42587</v>
      </c>
      <c r="G99" s="107">
        <v>3930773137</v>
      </c>
      <c r="H99" s="107">
        <v>4263156325</v>
      </c>
      <c r="I99" s="132">
        <v>4209877233</v>
      </c>
      <c r="J99" s="138">
        <v>4152638301</v>
      </c>
      <c r="K99" s="95"/>
      <c r="L99" s="140">
        <f t="shared" si="9"/>
        <v>-1.3596342323552977E-2</v>
      </c>
      <c r="M99" s="140">
        <f t="shared" si="10"/>
        <v>-2.5923990483740941E-2</v>
      </c>
      <c r="N99" s="140">
        <f t="shared" si="11"/>
        <v>-8.6413301612469802E-3</v>
      </c>
    </row>
    <row r="100" spans="2:14" s="93" customFormat="1" ht="15.75">
      <c r="B100" s="98" t="s">
        <v>13</v>
      </c>
      <c r="C100" s="106">
        <v>1353924002</v>
      </c>
      <c r="D100" s="99">
        <f t="shared" si="8"/>
        <v>91922330.232873932</v>
      </c>
      <c r="F100" s="59">
        <v>14729</v>
      </c>
      <c r="G100" s="107">
        <v>1713825567</v>
      </c>
      <c r="H100" s="107">
        <v>1438115358</v>
      </c>
      <c r="I100" s="132">
        <v>1399184696</v>
      </c>
      <c r="J100" s="138">
        <v>1353924002</v>
      </c>
      <c r="K100" s="95"/>
      <c r="L100" s="140">
        <f t="shared" si="9"/>
        <v>-3.2347905268969579E-2</v>
      </c>
      <c r="M100" s="140">
        <f t="shared" si="10"/>
        <v>-5.8542839092606366E-2</v>
      </c>
      <c r="N100" s="140">
        <f t="shared" si="11"/>
        <v>-1.9514279697535455E-2</v>
      </c>
    </row>
    <row r="101" spans="2:14" s="93" customFormat="1" ht="15.75">
      <c r="B101" s="98" t="s">
        <v>14</v>
      </c>
      <c r="C101" s="106">
        <v>1257403485</v>
      </c>
      <c r="D101" s="99">
        <f t="shared" si="8"/>
        <v>104305556.61551224</v>
      </c>
      <c r="F101" s="59">
        <v>12055</v>
      </c>
      <c r="G101" s="107">
        <v>1705611840</v>
      </c>
      <c r="H101" s="107">
        <v>1258292242</v>
      </c>
      <c r="I101" s="132">
        <v>1262654693</v>
      </c>
      <c r="J101" s="138">
        <v>1257403485</v>
      </c>
      <c r="K101" s="95"/>
      <c r="L101" s="140">
        <f t="shared" si="9"/>
        <v>-4.1588630914786455E-3</v>
      </c>
      <c r="M101" s="140">
        <f t="shared" si="10"/>
        <v>-7.063200187798662E-4</v>
      </c>
      <c r="N101" s="140">
        <f t="shared" si="11"/>
        <v>-2.354400062599554E-4</v>
      </c>
    </row>
    <row r="102" spans="2:14" s="93" customFormat="1" ht="15.75">
      <c r="B102" s="98" t="s">
        <v>15</v>
      </c>
      <c r="C102" s="106">
        <v>2246751439</v>
      </c>
      <c r="D102" s="99">
        <f t="shared" si="8"/>
        <v>138500273.64073479</v>
      </c>
      <c r="F102" s="59">
        <v>16222</v>
      </c>
      <c r="G102" s="107">
        <v>2438245446</v>
      </c>
      <c r="H102" s="107">
        <v>2866556737</v>
      </c>
      <c r="I102" s="132">
        <v>2756084213</v>
      </c>
      <c r="J102" s="138">
        <v>2246751439</v>
      </c>
      <c r="K102" s="95"/>
      <c r="L102" s="140">
        <f t="shared" si="9"/>
        <v>-0.18480305195231711</v>
      </c>
      <c r="M102" s="140">
        <f t="shared" si="10"/>
        <v>-0.21621944195273746</v>
      </c>
      <c r="N102" s="140">
        <f t="shared" si="11"/>
        <v>-7.2073147317579148E-2</v>
      </c>
    </row>
    <row r="103" spans="2:14" s="93" customFormat="1" ht="15.75">
      <c r="B103" s="98" t="s">
        <v>16</v>
      </c>
      <c r="C103" s="106">
        <v>444261042</v>
      </c>
      <c r="D103" s="99">
        <f t="shared" si="8"/>
        <v>66258171.81208054</v>
      </c>
      <c r="F103" s="59">
        <v>6705</v>
      </c>
      <c r="G103" s="107">
        <v>502021798</v>
      </c>
      <c r="H103" s="107">
        <v>491116568</v>
      </c>
      <c r="I103" s="132">
        <v>488099529</v>
      </c>
      <c r="J103" s="138">
        <v>444261042</v>
      </c>
      <c r="K103" s="95"/>
      <c r="L103" s="140">
        <f t="shared" si="9"/>
        <v>-8.9814647208971185E-2</v>
      </c>
      <c r="M103" s="140">
        <f t="shared" si="10"/>
        <v>-9.5406119550827284E-2</v>
      </c>
      <c r="N103" s="140">
        <f t="shared" si="11"/>
        <v>-3.1802039850275764E-2</v>
      </c>
    </row>
    <row r="104" spans="2:14" s="93" customFormat="1" ht="15.75">
      <c r="B104" s="98" t="s">
        <v>17</v>
      </c>
      <c r="C104" s="106">
        <v>1381573957</v>
      </c>
      <c r="D104" s="99">
        <f t="shared" si="8"/>
        <v>82295327.436263993</v>
      </c>
      <c r="F104" s="59">
        <v>16788</v>
      </c>
      <c r="G104" s="107">
        <v>1585531998</v>
      </c>
      <c r="H104" s="107">
        <v>1416884948</v>
      </c>
      <c r="I104" s="132">
        <v>1478138078</v>
      </c>
      <c r="J104" s="138">
        <v>1381573957</v>
      </c>
      <c r="K104" s="95"/>
      <c r="L104" s="140">
        <f t="shared" si="9"/>
        <v>-6.5328214215722269E-2</v>
      </c>
      <c r="M104" s="140">
        <f t="shared" si="10"/>
        <v>-2.4921565473500957E-2</v>
      </c>
      <c r="N104" s="140">
        <f t="shared" si="11"/>
        <v>-8.3071884911669856E-3</v>
      </c>
    </row>
    <row r="105" spans="2:14" s="93" customFormat="1" ht="15.75">
      <c r="B105" s="98" t="s">
        <v>18</v>
      </c>
      <c r="C105" s="106">
        <v>884420277</v>
      </c>
      <c r="D105" s="99">
        <f t="shared" si="8"/>
        <v>76939563.027403221</v>
      </c>
      <c r="F105" s="59">
        <v>11495</v>
      </c>
      <c r="G105" s="107">
        <v>846186680</v>
      </c>
      <c r="H105" s="107">
        <v>865321039</v>
      </c>
      <c r="I105" s="132">
        <v>886971712</v>
      </c>
      <c r="J105" s="138">
        <v>884420277</v>
      </c>
      <c r="K105" s="95"/>
      <c r="L105" s="140">
        <f t="shared" si="9"/>
        <v>-2.8765686272529062E-3</v>
      </c>
      <c r="M105" s="140">
        <f t="shared" si="10"/>
        <v>2.207185210944582E-2</v>
      </c>
      <c r="N105" s="140">
        <f t="shared" si="11"/>
        <v>7.3572840364819403E-3</v>
      </c>
    </row>
    <row r="106" spans="2:14" s="93" customFormat="1" ht="15.75">
      <c r="B106" s="98" t="s">
        <v>19</v>
      </c>
      <c r="C106" s="106">
        <v>1901497127</v>
      </c>
      <c r="D106" s="99">
        <f t="shared" si="8"/>
        <v>146981303.77985623</v>
      </c>
      <c r="F106" s="59">
        <v>12937</v>
      </c>
      <c r="G106" s="107">
        <v>1742763652</v>
      </c>
      <c r="H106" s="107">
        <v>2083842941</v>
      </c>
      <c r="I106" s="132">
        <v>1879072584</v>
      </c>
      <c r="J106" s="138">
        <v>1901497127</v>
      </c>
      <c r="K106" s="95"/>
      <c r="L106" s="140">
        <f t="shared" si="9"/>
        <v>1.1933835441452005E-2</v>
      </c>
      <c r="M106" s="140">
        <f t="shared" si="10"/>
        <v>-8.7504586076192201E-2</v>
      </c>
      <c r="N106" s="140">
        <f t="shared" si="11"/>
        <v>-2.9168195358730734E-2</v>
      </c>
    </row>
    <row r="107" spans="2:14" s="93" customFormat="1" ht="15.75">
      <c r="B107" s="98" t="s">
        <v>20</v>
      </c>
      <c r="C107" s="106">
        <v>1028578461</v>
      </c>
      <c r="D107" s="99">
        <f t="shared" si="8"/>
        <v>78727781.171067744</v>
      </c>
      <c r="F107" s="59">
        <v>13065</v>
      </c>
      <c r="G107" s="107">
        <v>1163415386</v>
      </c>
      <c r="H107" s="107">
        <v>1076004462</v>
      </c>
      <c r="I107" s="132">
        <v>1071685419</v>
      </c>
      <c r="J107" s="138">
        <v>1028578461</v>
      </c>
      <c r="K107" s="95"/>
      <c r="L107" s="140">
        <f t="shared" si="9"/>
        <v>-4.0223518241223735E-2</v>
      </c>
      <c r="M107" s="140">
        <f>(J107-H107)/H107</f>
        <v>-4.4076026331571101E-2</v>
      </c>
      <c r="N107" s="140">
        <f t="shared" si="11"/>
        <v>-1.4692008777190367E-2</v>
      </c>
    </row>
    <row r="108" spans="2:14" s="93" customFormat="1" ht="15.75">
      <c r="B108" s="98" t="s">
        <v>21</v>
      </c>
      <c r="C108" s="106">
        <v>3406046607</v>
      </c>
      <c r="D108" s="99">
        <f t="shared" si="8"/>
        <v>117974666.86294205</v>
      </c>
      <c r="F108" s="59">
        <v>28871</v>
      </c>
      <c r="G108" s="107">
        <v>3492948329</v>
      </c>
      <c r="H108" s="107">
        <v>2956503535</v>
      </c>
      <c r="I108" s="132">
        <v>3613628811</v>
      </c>
      <c r="J108" s="138">
        <v>3406046607</v>
      </c>
      <c r="K108" s="95"/>
      <c r="L108" s="140">
        <f t="shared" si="9"/>
        <v>-5.7444251985182659E-2</v>
      </c>
      <c r="M108" s="140">
        <f>(J108-H108)/H108</f>
        <v>0.15205226940477851</v>
      </c>
      <c r="N108" s="140">
        <f t="shared" si="11"/>
        <v>5.0684089801592835E-2</v>
      </c>
    </row>
    <row r="109" spans="2:14" s="93" customFormat="1" ht="15.75">
      <c r="B109" s="98" t="s">
        <v>22</v>
      </c>
      <c r="C109" s="106">
        <v>1781139545</v>
      </c>
      <c r="D109" s="99">
        <f t="shared" si="8"/>
        <v>71365475.799342901</v>
      </c>
      <c r="F109" s="59">
        <v>24958</v>
      </c>
      <c r="G109" s="107">
        <v>1436141409</v>
      </c>
      <c r="H109" s="107">
        <v>2005384817</v>
      </c>
      <c r="I109" s="132">
        <v>1824168238</v>
      </c>
      <c r="J109" s="138">
        <v>1781139545</v>
      </c>
      <c r="K109" s="95"/>
      <c r="L109" s="140">
        <f t="shared" si="9"/>
        <v>-2.3588116547394899E-2</v>
      </c>
      <c r="M109" s="140">
        <f t="shared" si="10"/>
        <v>-0.11182156666343206</v>
      </c>
      <c r="N109" s="140">
        <f t="shared" si="11"/>
        <v>-3.7273855554477354E-2</v>
      </c>
    </row>
    <row r="110" spans="2:14" s="93" customFormat="1" ht="15.75">
      <c r="B110" s="98" t="s">
        <v>23</v>
      </c>
      <c r="C110" s="106">
        <v>11206719585</v>
      </c>
      <c r="D110" s="99">
        <f t="shared" si="8"/>
        <v>114087688.81898421</v>
      </c>
      <c r="F110" s="59">
        <v>98229</v>
      </c>
      <c r="G110" s="107">
        <v>12380750235</v>
      </c>
      <c r="H110" s="107">
        <v>11657409130</v>
      </c>
      <c r="I110" s="132">
        <v>11548574574</v>
      </c>
      <c r="J110" s="138">
        <v>11206719585</v>
      </c>
      <c r="K110" s="95"/>
      <c r="L110" s="140">
        <f t="shared" si="9"/>
        <v>-2.9601487768857526E-2</v>
      </c>
      <c r="M110" s="140">
        <f t="shared" si="10"/>
        <v>-3.8661210220387966E-2</v>
      </c>
      <c r="N110" s="140">
        <f t="shared" si="11"/>
        <v>-1.2887070073462655E-2</v>
      </c>
    </row>
    <row r="111" spans="2:14" s="93" customFormat="1" ht="15.75">
      <c r="B111" s="98" t="s">
        <v>24</v>
      </c>
      <c r="C111" s="106">
        <v>338684858</v>
      </c>
      <c r="D111" s="99">
        <f t="shared" si="8"/>
        <v>35118711.945250936</v>
      </c>
      <c r="F111" s="59">
        <v>9644</v>
      </c>
      <c r="G111" s="107">
        <v>506122666</v>
      </c>
      <c r="H111" s="107">
        <v>408344045</v>
      </c>
      <c r="I111" s="132">
        <v>385626418</v>
      </c>
      <c r="J111" s="138">
        <v>338684858</v>
      </c>
      <c r="K111" s="95"/>
      <c r="L111" s="140">
        <f t="shared" si="9"/>
        <v>-0.12172807102650317</v>
      </c>
      <c r="M111" s="140">
        <f t="shared" si="10"/>
        <v>-0.17058945233301981</v>
      </c>
      <c r="N111" s="140">
        <f t="shared" si="11"/>
        <v>-5.6863150777673267E-2</v>
      </c>
    </row>
    <row r="112" spans="2:14" s="93" customFormat="1" ht="15.75">
      <c r="B112" s="98" t="s">
        <v>25</v>
      </c>
      <c r="C112" s="106">
        <v>1195968464</v>
      </c>
      <c r="D112" s="99">
        <f t="shared" si="8"/>
        <v>193647743.52331606</v>
      </c>
      <c r="F112" s="59">
        <v>6176</v>
      </c>
      <c r="G112" s="107">
        <v>873837380</v>
      </c>
      <c r="H112" s="107">
        <v>652675338</v>
      </c>
      <c r="I112" s="132">
        <v>1211192855</v>
      </c>
      <c r="J112" s="138">
        <v>1195968464</v>
      </c>
      <c r="K112" s="95"/>
      <c r="L112" s="140">
        <f t="shared" si="9"/>
        <v>-1.2569749678716524E-2</v>
      </c>
      <c r="M112" s="140">
        <f t="shared" si="10"/>
        <v>0.83240946052108988</v>
      </c>
      <c r="N112" s="140">
        <f t="shared" si="11"/>
        <v>0.27746982017369665</v>
      </c>
    </row>
    <row r="113" spans="2:14" s="93" customFormat="1" ht="15.75">
      <c r="B113" s="98" t="s">
        <v>26</v>
      </c>
      <c r="C113" s="106">
        <v>659497581</v>
      </c>
      <c r="D113" s="99">
        <f t="shared" si="8"/>
        <v>108309670.06076531</v>
      </c>
      <c r="F113" s="59">
        <v>6089</v>
      </c>
      <c r="G113" s="107">
        <v>397328945</v>
      </c>
      <c r="H113" s="107">
        <v>669201025</v>
      </c>
      <c r="I113" s="132">
        <v>665026396</v>
      </c>
      <c r="J113" s="138">
        <v>659497581</v>
      </c>
      <c r="K113" s="95"/>
      <c r="L113" s="140">
        <f t="shared" si="9"/>
        <v>-8.3136775220573351E-3</v>
      </c>
      <c r="M113" s="140">
        <f t="shared" si="10"/>
        <v>-1.4500043540728289E-2</v>
      </c>
      <c r="N113" s="140">
        <f t="shared" si="11"/>
        <v>-4.8333478469094297E-3</v>
      </c>
    </row>
    <row r="114" spans="2:14" s="93" customFormat="1" ht="15.75">
      <c r="B114" s="98" t="s">
        <v>27</v>
      </c>
      <c r="C114" s="106">
        <v>4609769396</v>
      </c>
      <c r="D114" s="99">
        <f t="shared" si="8"/>
        <v>133589399.13640711</v>
      </c>
      <c r="F114" s="59">
        <v>34507</v>
      </c>
      <c r="G114" s="107">
        <v>4248728617</v>
      </c>
      <c r="H114" s="107">
        <v>4420289334</v>
      </c>
      <c r="I114" s="132">
        <v>4781080125</v>
      </c>
      <c r="J114" s="138">
        <v>4609769396</v>
      </c>
      <c r="K114" s="95"/>
      <c r="L114" s="140">
        <f t="shared" si="9"/>
        <v>-3.5830968007464631E-2</v>
      </c>
      <c r="M114" s="140">
        <f t="shared" si="10"/>
        <v>4.2865986292471056E-2</v>
      </c>
      <c r="N114" s="140">
        <f t="shared" si="11"/>
        <v>1.4288662097490351E-2</v>
      </c>
    </row>
    <row r="115" spans="2:14" s="93" customFormat="1" ht="15.75">
      <c r="B115" s="98" t="s">
        <v>28</v>
      </c>
      <c r="C115" s="106">
        <v>266390128</v>
      </c>
      <c r="D115" s="99">
        <f t="shared" si="8"/>
        <v>54599329.370772704</v>
      </c>
      <c r="F115" s="59">
        <v>4879</v>
      </c>
      <c r="G115" s="107">
        <v>441959541</v>
      </c>
      <c r="H115" s="107">
        <v>276000787</v>
      </c>
      <c r="I115" s="132">
        <v>278625041</v>
      </c>
      <c r="J115" s="138">
        <v>266390128</v>
      </c>
      <c r="K115" s="95"/>
      <c r="L115" s="140">
        <f t="shared" si="9"/>
        <v>-4.391174948270353E-2</v>
      </c>
      <c r="M115" s="140">
        <f t="shared" si="10"/>
        <v>-3.4821128970186598E-2</v>
      </c>
      <c r="N115" s="140">
        <f t="shared" si="11"/>
        <v>-1.1607042990062199E-2</v>
      </c>
    </row>
    <row r="116" spans="2:14" s="93" customFormat="1" ht="15.75">
      <c r="B116" s="98" t="s">
        <v>29</v>
      </c>
      <c r="C116" s="106">
        <v>745843676</v>
      </c>
      <c r="D116" s="99">
        <f t="shared" si="8"/>
        <v>54302415.435020022</v>
      </c>
      <c r="F116" s="59">
        <v>13735</v>
      </c>
      <c r="G116" s="107">
        <v>817312786</v>
      </c>
      <c r="H116" s="107">
        <v>784016885</v>
      </c>
      <c r="I116" s="132">
        <v>794865207</v>
      </c>
      <c r="J116" s="138">
        <v>745843676</v>
      </c>
      <c r="K116" s="95"/>
      <c r="L116" s="140">
        <f t="shared" si="9"/>
        <v>-6.167275981926329E-2</v>
      </c>
      <c r="M116" s="140">
        <f t="shared" si="10"/>
        <v>-4.8689268981751584E-2</v>
      </c>
      <c r="N116" s="140">
        <f t="shared" si="11"/>
        <v>-1.6229756327250527E-2</v>
      </c>
    </row>
    <row r="117" spans="2:14" s="93" customFormat="1" ht="15.75">
      <c r="B117" s="98" t="s">
        <v>30</v>
      </c>
      <c r="C117" s="106">
        <v>1291271890</v>
      </c>
      <c r="D117" s="99">
        <f t="shared" si="8"/>
        <v>116614457.68987627</v>
      </c>
      <c r="F117" s="59">
        <v>11073</v>
      </c>
      <c r="G117" s="107">
        <v>1259452886</v>
      </c>
      <c r="H117" s="107">
        <v>1097494472</v>
      </c>
      <c r="I117" s="132">
        <v>1303898265</v>
      </c>
      <c r="J117" s="138">
        <v>1291271890</v>
      </c>
      <c r="K117" s="95"/>
      <c r="L117" s="140">
        <f t="shared" si="9"/>
        <v>-9.6835584024647821E-3</v>
      </c>
      <c r="M117" s="140">
        <f t="shared" si="10"/>
        <v>0.17656345698659701</v>
      </c>
      <c r="N117" s="140">
        <f t="shared" si="11"/>
        <v>5.8854485662199002E-2</v>
      </c>
    </row>
    <row r="118" spans="2:14" s="93" customFormat="1" ht="15.75">
      <c r="B118" s="98" t="s">
        <v>31</v>
      </c>
      <c r="C118" s="106">
        <v>3034525996</v>
      </c>
      <c r="D118" s="99">
        <f t="shared" si="8"/>
        <v>102973497.43798567</v>
      </c>
      <c r="F118" s="59">
        <v>29469</v>
      </c>
      <c r="G118" s="107">
        <v>2902774927</v>
      </c>
      <c r="H118" s="107">
        <v>3107376148</v>
      </c>
      <c r="I118" s="132">
        <v>3141892513</v>
      </c>
      <c r="J118" s="138">
        <v>3034525996</v>
      </c>
      <c r="K118" s="95"/>
      <c r="L118" s="140">
        <f t="shared" si="9"/>
        <v>-3.4172562096175058E-2</v>
      </c>
      <c r="M118" s="140">
        <f t="shared" si="10"/>
        <v>-2.3444265685983505E-2</v>
      </c>
      <c r="N118" s="140">
        <f t="shared" si="11"/>
        <v>-7.8147552286611677E-3</v>
      </c>
    </row>
    <row r="119" spans="2:14" s="93" customFormat="1" ht="15.75">
      <c r="B119" s="98" t="s">
        <v>32</v>
      </c>
      <c r="C119" s="106">
        <v>2073624195</v>
      </c>
      <c r="D119" s="99">
        <f t="shared" si="8"/>
        <v>67467844.314299658</v>
      </c>
      <c r="F119" s="59">
        <v>30735</v>
      </c>
      <c r="G119" s="107">
        <v>2599457276</v>
      </c>
      <c r="H119" s="107">
        <v>2487645240</v>
      </c>
      <c r="I119" s="132">
        <v>2267963979</v>
      </c>
      <c r="J119" s="138">
        <v>2073624195</v>
      </c>
      <c r="K119" s="95"/>
      <c r="L119" s="140">
        <f t="shared" si="9"/>
        <v>-8.5689096387540117E-2</v>
      </c>
      <c r="M119" s="140">
        <f t="shared" si="10"/>
        <v>-0.1664309035479673</v>
      </c>
      <c r="N119" s="140">
        <f t="shared" si="11"/>
        <v>-5.5476967849322434E-2</v>
      </c>
    </row>
    <row r="120" spans="2:14" s="93" customFormat="1" ht="15.75">
      <c r="B120" s="98" t="s">
        <v>33</v>
      </c>
      <c r="C120" s="106">
        <v>15579481176</v>
      </c>
      <c r="D120" s="99">
        <f t="shared" si="8"/>
        <v>182344114.88764045</v>
      </c>
      <c r="F120" s="59">
        <v>85440</v>
      </c>
      <c r="G120" s="107">
        <v>13696738881</v>
      </c>
      <c r="H120" s="107">
        <v>17230965103</v>
      </c>
      <c r="I120" s="132">
        <v>16652687910</v>
      </c>
      <c r="J120" s="138">
        <v>15579481176</v>
      </c>
      <c r="K120" s="95"/>
      <c r="L120" s="140">
        <f t="shared" si="9"/>
        <v>-6.4446456920359108E-2</v>
      </c>
      <c r="M120" s="140">
        <f t="shared" si="10"/>
        <v>-9.5843959820478553E-2</v>
      </c>
      <c r="N120" s="140">
        <f t="shared" si="11"/>
        <v>-3.1947986606826184E-2</v>
      </c>
    </row>
    <row r="121" spans="2:14" s="93" customFormat="1" ht="15.75">
      <c r="B121" s="98" t="s">
        <v>34</v>
      </c>
      <c r="C121" s="106">
        <v>4628294073</v>
      </c>
      <c r="D121" s="99">
        <f t="shared" si="8"/>
        <v>123404721.3171577</v>
      </c>
      <c r="F121" s="59">
        <v>37505</v>
      </c>
      <c r="G121" s="107">
        <v>4675011161</v>
      </c>
      <c r="H121" s="107">
        <v>4152984420</v>
      </c>
      <c r="I121" s="132">
        <v>4605360427</v>
      </c>
      <c r="J121" s="138">
        <v>4628294073</v>
      </c>
      <c r="K121" s="95"/>
      <c r="L121" s="140">
        <f t="shared" si="9"/>
        <v>4.9797722379221719E-3</v>
      </c>
      <c r="M121" s="140">
        <f t="shared" si="10"/>
        <v>0.11445014113489017</v>
      </c>
      <c r="N121" s="140">
        <f t="shared" si="11"/>
        <v>3.8150047044963394E-2</v>
      </c>
    </row>
    <row r="122" spans="2:14" s="93" customFormat="1" ht="15.75">
      <c r="B122" s="98" t="s">
        <v>35</v>
      </c>
      <c r="C122" s="106">
        <v>562002037</v>
      </c>
      <c r="D122" s="99">
        <f t="shared" si="8"/>
        <v>105738859.26622765</v>
      </c>
      <c r="F122" s="59">
        <v>5315</v>
      </c>
      <c r="G122" s="107">
        <v>366835935</v>
      </c>
      <c r="H122" s="107">
        <v>622856166</v>
      </c>
      <c r="I122" s="132">
        <v>582248929</v>
      </c>
      <c r="J122" s="138">
        <v>562002037</v>
      </c>
      <c r="K122" s="95"/>
      <c r="L122" s="140">
        <f t="shared" si="9"/>
        <v>-3.4773601103523885E-2</v>
      </c>
      <c r="M122" s="140">
        <f t="shared" si="10"/>
        <v>-9.7701736487264698E-2</v>
      </c>
      <c r="N122" s="140">
        <f t="shared" si="11"/>
        <v>-3.2567245495754897E-2</v>
      </c>
    </row>
    <row r="123" spans="2:14" s="93" customFormat="1" ht="15.75">
      <c r="B123" s="98" t="s">
        <v>36</v>
      </c>
      <c r="C123" s="106">
        <v>3753954203</v>
      </c>
      <c r="D123" s="99">
        <f t="shared" si="8"/>
        <v>144794962.70153514</v>
      </c>
      <c r="F123" s="59">
        <v>25926</v>
      </c>
      <c r="G123" s="107">
        <v>3747162021</v>
      </c>
      <c r="H123" s="107">
        <v>3507206619</v>
      </c>
      <c r="I123" s="132">
        <v>3451910997</v>
      </c>
      <c r="J123" s="138">
        <v>3753954203</v>
      </c>
      <c r="K123" s="95"/>
      <c r="L123" s="140">
        <f t="shared" si="9"/>
        <v>8.7500287887636988E-2</v>
      </c>
      <c r="M123" s="140">
        <f t="shared" si="10"/>
        <v>7.0354447514801521E-2</v>
      </c>
      <c r="N123" s="140">
        <f t="shared" si="11"/>
        <v>2.345148250493384E-2</v>
      </c>
    </row>
    <row r="124" spans="2:14" s="93" customFormat="1">
      <c r="F124" s="4"/>
      <c r="H124" s="95"/>
      <c r="I124" s="95"/>
      <c r="L124" s="140"/>
    </row>
    <row r="125" spans="2:14" s="93" customFormat="1">
      <c r="C125" s="10" t="s">
        <v>52</v>
      </c>
      <c r="F125" s="94"/>
      <c r="H125" s="99"/>
      <c r="I125" s="107"/>
      <c r="J125" s="99"/>
    </row>
    <row r="126" spans="2:14" s="93" customFormat="1">
      <c r="D126" s="10" t="s">
        <v>53</v>
      </c>
      <c r="F126" s="94"/>
      <c r="I126" s="108"/>
    </row>
  </sheetData>
  <pageMargins left="0.7" right="0.7" top="0.75" bottom="0.75" header="0.3" footer="0.3"/>
  <pageSetup scale="65" fitToHeight="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2" sqref="A2:L7"/>
    </sheetView>
  </sheetViews>
  <sheetFormatPr defaultColWidth="8.85546875" defaultRowHeight="15"/>
  <cols>
    <col min="1" max="1" width="5.42578125" customWidth="1"/>
    <col min="2" max="2" width="16.28515625" customWidth="1"/>
    <col min="4" max="4" width="10.140625" hidden="1" customWidth="1"/>
    <col min="5" max="5" width="10.140625" style="108" customWidth="1"/>
    <col min="6" max="6" width="10.85546875" style="108" customWidth="1"/>
    <col min="7" max="7" width="13.7109375" customWidth="1"/>
    <col min="8" max="8" width="4.7109375" customWidth="1"/>
    <col min="9" max="10" width="15.28515625" bestFit="1" customWidth="1"/>
    <col min="11" max="11" width="15.28515625" style="108" customWidth="1"/>
    <col min="12" max="12" width="11.42578125" customWidth="1"/>
    <col min="13" max="13" width="5.28515625" customWidth="1"/>
    <col min="14" max="14" width="12.42578125" bestFit="1" customWidth="1"/>
  </cols>
  <sheetData>
    <row r="1" spans="1:14" ht="18.75">
      <c r="A1" s="36" t="s">
        <v>54</v>
      </c>
      <c r="B1" s="28"/>
      <c r="C1" s="28"/>
      <c r="D1" s="28"/>
      <c r="G1" s="28"/>
      <c r="H1" s="28"/>
      <c r="I1" s="28"/>
      <c r="J1" s="28"/>
      <c r="L1" s="28"/>
      <c r="M1" s="28"/>
      <c r="N1" s="28"/>
    </row>
    <row r="2" spans="1:14" ht="15.75">
      <c r="A2" s="28"/>
      <c r="B2" s="35" t="s">
        <v>55</v>
      </c>
      <c r="C2" s="28"/>
      <c r="D2" s="28"/>
      <c r="G2" s="28"/>
      <c r="H2" s="28"/>
      <c r="I2" s="28"/>
      <c r="J2" s="28"/>
      <c r="L2" s="28"/>
      <c r="M2" s="28"/>
      <c r="N2" s="28"/>
    </row>
    <row r="3" spans="1:14">
      <c r="A3" s="28"/>
      <c r="B3" s="28"/>
      <c r="C3" s="28"/>
      <c r="D3" s="28"/>
      <c r="G3" s="28"/>
      <c r="H3" s="28"/>
      <c r="I3" s="258" t="s">
        <v>56</v>
      </c>
      <c r="J3" s="258"/>
      <c r="K3" s="116"/>
      <c r="L3" s="28"/>
      <c r="M3" s="28"/>
      <c r="N3" s="28"/>
    </row>
    <row r="4" spans="1:14" ht="47.25">
      <c r="A4" s="28"/>
      <c r="B4" s="29" t="s">
        <v>1</v>
      </c>
      <c r="C4" s="42">
        <v>2009</v>
      </c>
      <c r="E4" s="42">
        <v>2010</v>
      </c>
      <c r="F4" s="42">
        <v>2012</v>
      </c>
      <c r="G4" s="30" t="s">
        <v>123</v>
      </c>
      <c r="H4" s="30"/>
      <c r="I4" s="38">
        <v>2009</v>
      </c>
      <c r="J4" s="38">
        <v>2010</v>
      </c>
      <c r="K4" s="120">
        <v>2012</v>
      </c>
      <c r="L4" s="43" t="s">
        <v>57</v>
      </c>
      <c r="M4" s="28"/>
      <c r="N4" s="44" t="s">
        <v>51</v>
      </c>
    </row>
    <row r="5" spans="1:14" ht="15.75">
      <c r="A5" s="28"/>
      <c r="B5" s="31" t="s">
        <v>2</v>
      </c>
      <c r="C5" s="46">
        <v>119442.12625096425</v>
      </c>
      <c r="D5" s="122">
        <v>122854.733979076</v>
      </c>
      <c r="E5" s="121">
        <f>D5*1000000</f>
        <v>122854733979.076</v>
      </c>
      <c r="F5" s="121">
        <v>137423034064.35001</v>
      </c>
      <c r="G5" s="123">
        <f>(F5-E5)/E5</f>
        <v>0.11858151178574203</v>
      </c>
      <c r="H5" s="33"/>
      <c r="I5" s="37">
        <v>14119100.02211</v>
      </c>
      <c r="J5" s="37">
        <v>14522499.989623999</v>
      </c>
      <c r="K5" s="117">
        <v>16244599993302</v>
      </c>
      <c r="L5" s="28">
        <v>118.208713</v>
      </c>
      <c r="M5" s="28"/>
      <c r="N5" s="39">
        <v>118208713</v>
      </c>
    </row>
    <row r="6" spans="1:14" ht="15.75">
      <c r="A6" s="28"/>
      <c r="B6" s="31" t="s">
        <v>3</v>
      </c>
      <c r="C6" s="46">
        <v>101058.05329323458</v>
      </c>
      <c r="D6" s="122">
        <v>100651.00324773848</v>
      </c>
      <c r="E6" s="121">
        <f t="shared" ref="E6:E39" si="0">D6*1000000</f>
        <v>100651003247.73848</v>
      </c>
      <c r="F6" s="121">
        <v>114701101558.14662</v>
      </c>
      <c r="G6" s="123">
        <f t="shared" ref="G6:G39" si="1">(F6-E6)/E6</f>
        <v>0.13959223313279626</v>
      </c>
      <c r="H6" s="34"/>
      <c r="I6" s="37">
        <v>465906.42722700001</v>
      </c>
      <c r="J6" s="37">
        <v>464029.81050800002</v>
      </c>
      <c r="K6" s="117">
        <v>528804767997</v>
      </c>
      <c r="L6" s="28">
        <v>4.6102850000000002</v>
      </c>
      <c r="M6" s="28"/>
      <c r="N6" s="39">
        <v>4610285</v>
      </c>
    </row>
    <row r="7" spans="1:14" ht="15.75">
      <c r="A7" s="28"/>
      <c r="B7" s="31" t="s">
        <v>4</v>
      </c>
      <c r="C7" s="46">
        <v>63803.979939507815</v>
      </c>
      <c r="D7" s="122">
        <v>67297.450465263959</v>
      </c>
      <c r="E7" s="121">
        <f t="shared" si="0"/>
        <v>67297450465.263962</v>
      </c>
      <c r="F7" s="121">
        <v>76908740153.305634</v>
      </c>
      <c r="G7" s="123">
        <f t="shared" si="1"/>
        <v>0.14281803577391991</v>
      </c>
      <c r="H7" s="33"/>
      <c r="I7" s="37">
        <v>51266.051253534955</v>
      </c>
      <c r="J7" s="37">
        <v>54073.030366686333</v>
      </c>
      <c r="K7" s="118">
        <f>SUM(K8:K39)</f>
        <v>61795634352</v>
      </c>
      <c r="L7" s="28">
        <v>0.80349300000000001</v>
      </c>
      <c r="M7" s="28"/>
      <c r="N7" s="39">
        <v>803493</v>
      </c>
    </row>
    <row r="8" spans="1:14" ht="15.75">
      <c r="A8" s="28"/>
      <c r="B8" s="32" t="s">
        <v>5</v>
      </c>
      <c r="C8" s="46">
        <v>53054.726659988308</v>
      </c>
      <c r="D8" s="122">
        <v>52900.557475808979</v>
      </c>
      <c r="E8" s="121">
        <f t="shared" si="0"/>
        <v>52900557475.808975</v>
      </c>
      <c r="F8" s="121">
        <v>59814444644.302544</v>
      </c>
      <c r="G8" s="123">
        <f t="shared" si="1"/>
        <v>0.13069592265932617</v>
      </c>
      <c r="H8" s="34"/>
      <c r="I8" s="37">
        <v>589.91550573241</v>
      </c>
      <c r="J8" s="37">
        <v>588.20129857352003</v>
      </c>
      <c r="K8" s="119">
        <v>665076810</v>
      </c>
      <c r="L8" s="28">
        <v>1.1119E-2</v>
      </c>
      <c r="M8" s="28"/>
      <c r="N8" s="40">
        <v>11119</v>
      </c>
    </row>
    <row r="9" spans="1:14" ht="15.75">
      <c r="A9" s="28"/>
      <c r="B9" s="32" t="s">
        <v>6</v>
      </c>
      <c r="C9" s="46">
        <v>56022.871174016247</v>
      </c>
      <c r="D9" s="122">
        <v>63424.188290299862</v>
      </c>
      <c r="E9" s="121">
        <f t="shared" si="0"/>
        <v>63424188290.299866</v>
      </c>
      <c r="F9" s="121">
        <v>71174691655.385559</v>
      </c>
      <c r="G9" s="123">
        <f t="shared" si="1"/>
        <v>0.12220106514585162</v>
      </c>
      <c r="H9" s="34"/>
      <c r="I9" s="37">
        <v>2193.3514293339099</v>
      </c>
      <c r="J9" s="37">
        <v>2483.1203957535299</v>
      </c>
      <c r="K9" s="117">
        <v>2786560353</v>
      </c>
      <c r="L9" s="28">
        <v>3.9150999999999998E-2</v>
      </c>
      <c r="M9" s="28"/>
      <c r="N9" s="40">
        <v>39151</v>
      </c>
    </row>
    <row r="10" spans="1:14" ht="15.75">
      <c r="A10" s="28"/>
      <c r="B10" s="32" t="s">
        <v>7</v>
      </c>
      <c r="C10" s="46">
        <v>63012.531987275899</v>
      </c>
      <c r="D10" s="122">
        <v>68088.036411219873</v>
      </c>
      <c r="E10" s="121">
        <f t="shared" si="0"/>
        <v>68088036411.219872</v>
      </c>
      <c r="F10" s="121">
        <v>78211435130.581299</v>
      </c>
      <c r="G10" s="123">
        <f t="shared" si="1"/>
        <v>0.14868102023416915</v>
      </c>
      <c r="H10" s="34"/>
      <c r="I10" s="37">
        <v>1495.9175093779299</v>
      </c>
      <c r="J10" s="37">
        <v>1616.4099844023599</v>
      </c>
      <c r="K10" s="117">
        <v>1856739470</v>
      </c>
      <c r="L10" s="28">
        <v>2.3740000000000001E-2</v>
      </c>
      <c r="M10" s="28"/>
      <c r="N10" s="40">
        <v>23740</v>
      </c>
    </row>
    <row r="11" spans="1:14" ht="15.75">
      <c r="A11" s="28"/>
      <c r="B11" s="32" t="s">
        <v>8</v>
      </c>
      <c r="C11" s="46">
        <v>60243.12322338768</v>
      </c>
      <c r="D11" s="122">
        <v>68195.015250137905</v>
      </c>
      <c r="E11" s="121">
        <f t="shared" si="0"/>
        <v>68195015250.137909</v>
      </c>
      <c r="F11" s="121">
        <v>78714871726.834717</v>
      </c>
      <c r="G11" s="123">
        <f t="shared" si="1"/>
        <v>0.15426136995658982</v>
      </c>
      <c r="H11" s="34"/>
      <c r="I11" s="37">
        <v>1725.48353536427</v>
      </c>
      <c r="J11" s="37">
        <v>1953.24162679445</v>
      </c>
      <c r="K11" s="117">
        <v>2254551356</v>
      </c>
      <c r="L11" s="28">
        <v>2.8642000000000001E-2</v>
      </c>
      <c r="M11" s="28"/>
      <c r="N11" s="40">
        <v>28642</v>
      </c>
    </row>
    <row r="12" spans="1:14" ht="15.75">
      <c r="A12" s="28"/>
      <c r="B12" s="32" t="s">
        <v>9</v>
      </c>
      <c r="C12" s="46">
        <v>43502.629125720683</v>
      </c>
      <c r="D12" s="122">
        <v>51173.766529625456</v>
      </c>
      <c r="E12" s="121">
        <f t="shared" si="0"/>
        <v>51173766529.625458</v>
      </c>
      <c r="F12" s="121">
        <v>59155936258.034088</v>
      </c>
      <c r="G12" s="123">
        <f t="shared" si="1"/>
        <v>0.15598167322289247</v>
      </c>
      <c r="H12" s="34"/>
      <c r="I12" s="37">
        <v>737.76108734309696</v>
      </c>
      <c r="J12" s="37">
        <v>867.85590657591797</v>
      </c>
      <c r="K12" s="117">
        <v>1003225523</v>
      </c>
      <c r="L12" s="28">
        <v>1.6958999999999998E-2</v>
      </c>
      <c r="M12" s="28"/>
      <c r="N12" s="40">
        <v>16959</v>
      </c>
    </row>
    <row r="13" spans="1:14" ht="15.75">
      <c r="A13" s="28"/>
      <c r="B13" s="32" t="s">
        <v>10</v>
      </c>
      <c r="C13" s="46">
        <v>41322.836225992171</v>
      </c>
      <c r="D13" s="122">
        <v>49755.496736057576</v>
      </c>
      <c r="E13" s="121">
        <f t="shared" si="0"/>
        <v>49755496736.057579</v>
      </c>
      <c r="F13" s="121">
        <v>60719425720.81575</v>
      </c>
      <c r="G13" s="123">
        <f t="shared" si="1"/>
        <v>0.22035613558275788</v>
      </c>
      <c r="H13" s="34"/>
      <c r="I13" s="37">
        <v>470.08858490688698</v>
      </c>
      <c r="J13" s="37">
        <v>566.01853086939104</v>
      </c>
      <c r="K13" s="117">
        <v>690744187</v>
      </c>
      <c r="L13" s="28">
        <v>1.1376000000000001E-2</v>
      </c>
      <c r="M13" s="28"/>
      <c r="N13" s="40">
        <v>11376</v>
      </c>
    </row>
    <row r="14" spans="1:14" ht="15.75">
      <c r="A14" s="28"/>
      <c r="B14" s="32" t="s">
        <v>11</v>
      </c>
      <c r="C14" s="46">
        <v>72838.394648532951</v>
      </c>
      <c r="D14" s="122">
        <v>72154.897097534209</v>
      </c>
      <c r="E14" s="121">
        <f t="shared" si="0"/>
        <v>72154897097.53421</v>
      </c>
      <c r="F14" s="121">
        <v>81135988821.864182</v>
      </c>
      <c r="G14" s="123">
        <f t="shared" si="1"/>
        <v>0.12446960754707925</v>
      </c>
      <c r="H14" s="34"/>
      <c r="I14" s="37">
        <v>5506.1456050611996</v>
      </c>
      <c r="J14" s="37">
        <v>5454.4772911910004</v>
      </c>
      <c r="K14" s="117">
        <v>6133393939</v>
      </c>
      <c r="L14" s="28">
        <v>7.5593999999999995E-2</v>
      </c>
      <c r="M14" s="28"/>
      <c r="N14" s="40">
        <v>75594</v>
      </c>
    </row>
    <row r="15" spans="1:14" ht="15.75">
      <c r="A15" s="28"/>
      <c r="B15" s="32" t="s">
        <v>12</v>
      </c>
      <c r="C15" s="46">
        <v>50266.706412272229</v>
      </c>
      <c r="D15" s="122">
        <v>54684.172943960511</v>
      </c>
      <c r="E15" s="121">
        <f t="shared" si="0"/>
        <v>54684172943.96051</v>
      </c>
      <c r="F15" s="121">
        <v>64627677350.427353</v>
      </c>
      <c r="G15" s="123">
        <f t="shared" si="1"/>
        <v>0.18183514298838882</v>
      </c>
      <c r="H15" s="34"/>
      <c r="I15" s="37">
        <v>2140.7584926858499</v>
      </c>
      <c r="J15" s="37">
        <v>2328.8895573373902</v>
      </c>
      <c r="K15" s="117">
        <v>2752363523</v>
      </c>
      <c r="L15" s="28">
        <v>4.2588000000000001E-2</v>
      </c>
      <c r="M15" s="28"/>
      <c r="N15" s="40">
        <v>42588</v>
      </c>
    </row>
    <row r="16" spans="1:14" ht="15.75">
      <c r="A16" s="28"/>
      <c r="B16" s="32" t="s">
        <v>13</v>
      </c>
      <c r="C16" s="46">
        <v>68730.284504634896</v>
      </c>
      <c r="D16" s="122">
        <v>78226.011762285547</v>
      </c>
      <c r="E16" s="121">
        <f t="shared" si="0"/>
        <v>78226011762.285553</v>
      </c>
      <c r="F16" s="121">
        <v>89878387011.40065</v>
      </c>
      <c r="G16" s="123">
        <f t="shared" si="1"/>
        <v>0.14895780810767292</v>
      </c>
      <c r="H16" s="34"/>
      <c r="I16" s="37">
        <v>1012.8094724603</v>
      </c>
      <c r="J16" s="37">
        <v>1152.73850932904</v>
      </c>
      <c r="K16" s="117">
        <v>1324447911</v>
      </c>
      <c r="L16" s="28">
        <v>1.4736000000000001E-2</v>
      </c>
      <c r="M16" s="28"/>
      <c r="N16" s="40">
        <v>14736</v>
      </c>
    </row>
    <row r="17" spans="2:14" ht="15.75">
      <c r="B17" s="32" t="s">
        <v>14</v>
      </c>
      <c r="C17" s="46">
        <v>88140.489507900973</v>
      </c>
      <c r="D17" s="122">
        <v>90820.437739840767</v>
      </c>
      <c r="E17" s="121">
        <f t="shared" si="0"/>
        <v>90820437739.840759</v>
      </c>
      <c r="F17" s="121">
        <v>108096660391.44138</v>
      </c>
      <c r="G17" s="123">
        <f t="shared" si="1"/>
        <v>0.19022395268660933</v>
      </c>
      <c r="H17" s="34"/>
      <c r="I17" s="37">
        <v>1062.7980224862699</v>
      </c>
      <c r="J17" s="37">
        <v>1095.1128382669999</v>
      </c>
      <c r="K17" s="117">
        <v>1303429531</v>
      </c>
      <c r="L17" s="28">
        <v>1.2057999999999999E-2</v>
      </c>
      <c r="M17" s="28"/>
      <c r="N17" s="40">
        <v>12058</v>
      </c>
    </row>
    <row r="18" spans="2:14" ht="15.75">
      <c r="B18" s="32" t="s">
        <v>15</v>
      </c>
      <c r="C18" s="46">
        <v>65737.270322386656</v>
      </c>
      <c r="D18" s="122">
        <v>70964.504563479073</v>
      </c>
      <c r="E18" s="121">
        <f t="shared" si="0"/>
        <v>70964504563.47908</v>
      </c>
      <c r="F18" s="121">
        <v>83194333685.256485</v>
      </c>
      <c r="G18" s="123">
        <f t="shared" si="1"/>
        <v>0.17233727195033952</v>
      </c>
      <c r="H18" s="34"/>
      <c r="I18" s="37">
        <v>1058.50152673107</v>
      </c>
      <c r="J18" s="37">
        <v>1142.67045248114</v>
      </c>
      <c r="K18" s="117">
        <v>1339595161</v>
      </c>
      <c r="L18" s="28">
        <v>1.6102000000000002E-2</v>
      </c>
      <c r="M18" s="28"/>
      <c r="N18" s="40">
        <v>16102</v>
      </c>
    </row>
    <row r="19" spans="2:14" ht="15.75">
      <c r="B19" s="32" t="s">
        <v>16</v>
      </c>
      <c r="C19" s="46">
        <v>40659.90306282122</v>
      </c>
      <c r="D19" s="122">
        <v>43631.520390316509</v>
      </c>
      <c r="E19" s="121">
        <f t="shared" si="0"/>
        <v>43631520390.316513</v>
      </c>
      <c r="F19" s="121">
        <v>50051866828.823357</v>
      </c>
      <c r="G19" s="123">
        <f t="shared" si="1"/>
        <v>0.14714927146870091</v>
      </c>
      <c r="H19" s="34"/>
      <c r="I19" s="37">
        <v>267.46084234723799</v>
      </c>
      <c r="J19" s="37">
        <v>287.00814112750197</v>
      </c>
      <c r="K19" s="117">
        <v>329241180</v>
      </c>
      <c r="L19" s="28">
        <v>6.5779999999999996E-3</v>
      </c>
      <c r="M19" s="28"/>
      <c r="N19" s="40">
        <v>6578</v>
      </c>
    </row>
    <row r="20" spans="2:14" ht="15.75">
      <c r="B20" s="32" t="s">
        <v>17</v>
      </c>
      <c r="C20" s="46">
        <v>49347.120439145292</v>
      </c>
      <c r="D20" s="122">
        <v>51789.795224476045</v>
      </c>
      <c r="E20" s="121">
        <f t="shared" si="0"/>
        <v>51789795224.476044</v>
      </c>
      <c r="F20" s="121">
        <v>58513895053.635284</v>
      </c>
      <c r="G20" s="123">
        <f t="shared" si="1"/>
        <v>0.12983445483834249</v>
      </c>
      <c r="H20" s="34"/>
      <c r="I20" s="37">
        <v>828.04468096885796</v>
      </c>
      <c r="J20" s="37">
        <v>869.03276386670802</v>
      </c>
      <c r="K20" s="117">
        <v>981863159</v>
      </c>
      <c r="L20" s="28">
        <v>1.678E-2</v>
      </c>
      <c r="M20" s="28"/>
      <c r="N20" s="40">
        <v>16780</v>
      </c>
    </row>
    <row r="21" spans="2:14" ht="15.75">
      <c r="B21" s="32" t="s">
        <v>18</v>
      </c>
      <c r="C21" s="46">
        <v>43848.021061704116</v>
      </c>
      <c r="D21" s="122">
        <v>44638.742129485712</v>
      </c>
      <c r="E21" s="121">
        <f t="shared" si="0"/>
        <v>44638742129.48571</v>
      </c>
      <c r="F21" s="121">
        <v>53862006660.823837</v>
      </c>
      <c r="G21" s="123">
        <f t="shared" si="1"/>
        <v>0.20662017098474164</v>
      </c>
      <c r="H21" s="34"/>
      <c r="I21" s="37">
        <v>500.30592031404399</v>
      </c>
      <c r="J21" s="37">
        <v>509.328047697432</v>
      </c>
      <c r="K21" s="117">
        <v>614565496</v>
      </c>
      <c r="L21" s="28">
        <v>1.141E-2</v>
      </c>
      <c r="M21" s="28"/>
      <c r="N21" s="40">
        <v>11410</v>
      </c>
    </row>
    <row r="22" spans="2:14" ht="15.75">
      <c r="B22" s="32" t="s">
        <v>19</v>
      </c>
      <c r="C22" s="46">
        <v>103550.19710431724</v>
      </c>
      <c r="D22" s="122">
        <v>111537.78012187952</v>
      </c>
      <c r="E22" s="121">
        <f t="shared" si="0"/>
        <v>111537780121.87952</v>
      </c>
      <c r="F22" s="121">
        <v>133214501419.11069</v>
      </c>
      <c r="G22" s="123">
        <f t="shared" si="1"/>
        <v>0.19434420582465056</v>
      </c>
      <c r="H22" s="34"/>
      <c r="I22" s="37">
        <v>1313.4307000711599</v>
      </c>
      <c r="J22" s="37">
        <v>1414.7452030659199</v>
      </c>
      <c r="K22" s="117">
        <v>1689692736</v>
      </c>
      <c r="L22" s="28">
        <v>1.2684000000000001E-2</v>
      </c>
      <c r="M22" s="28"/>
      <c r="N22" s="40">
        <v>12684</v>
      </c>
    </row>
    <row r="23" spans="2:14" ht="15.75">
      <c r="B23" s="32" t="s">
        <v>20</v>
      </c>
      <c r="C23" s="46">
        <v>54367.730848274507</v>
      </c>
      <c r="D23" s="122">
        <v>62007.977429478306</v>
      </c>
      <c r="E23" s="121">
        <f t="shared" si="0"/>
        <v>62007977429.478302</v>
      </c>
      <c r="F23" s="121">
        <v>68947995383.905228</v>
      </c>
      <c r="G23" s="123">
        <f t="shared" si="1"/>
        <v>0.11192137273498093</v>
      </c>
      <c r="H23" s="34"/>
      <c r="I23" s="37">
        <v>706.67176556587197</v>
      </c>
      <c r="J23" s="37">
        <v>805.97969062835898</v>
      </c>
      <c r="K23" s="117">
        <v>896186044</v>
      </c>
      <c r="L23" s="28">
        <v>1.2997999999999999E-2</v>
      </c>
      <c r="M23" s="28"/>
      <c r="N23" s="40">
        <v>12998</v>
      </c>
    </row>
    <row r="24" spans="2:14" ht="15.75">
      <c r="B24" s="32" t="s">
        <v>21</v>
      </c>
      <c r="C24" s="46">
        <v>74501.840849451823</v>
      </c>
      <c r="D24" s="122">
        <v>69871.125849159711</v>
      </c>
      <c r="E24" s="121">
        <f t="shared" si="0"/>
        <v>69871125849.159714</v>
      </c>
      <c r="F24" s="121">
        <v>78746352680.273056</v>
      </c>
      <c r="G24" s="123">
        <f t="shared" si="1"/>
        <v>0.12702281125787926</v>
      </c>
      <c r="H24" s="34"/>
      <c r="I24" s="37">
        <v>2150.0486250743302</v>
      </c>
      <c r="J24" s="37">
        <v>2016.4108208809</v>
      </c>
      <c r="K24" s="117">
        <v>2272540992</v>
      </c>
      <c r="L24" s="28">
        <v>2.8858999999999999E-2</v>
      </c>
      <c r="M24" s="28"/>
      <c r="N24" s="40">
        <v>28859</v>
      </c>
    </row>
    <row r="25" spans="2:14" ht="15.75">
      <c r="B25" s="32" t="s">
        <v>22</v>
      </c>
      <c r="C25" s="46">
        <v>34280.716768081671</v>
      </c>
      <c r="D25" s="122">
        <v>37688.175214450144</v>
      </c>
      <c r="E25" s="121">
        <f t="shared" si="0"/>
        <v>37688175214.450142</v>
      </c>
      <c r="F25" s="121">
        <v>40260352191.171165</v>
      </c>
      <c r="G25" s="123">
        <f t="shared" si="1"/>
        <v>6.8248912612113341E-2</v>
      </c>
      <c r="H25" s="34"/>
      <c r="I25" s="37">
        <v>854.99535691272501</v>
      </c>
      <c r="J25" s="37">
        <v>939.98077802360103</v>
      </c>
      <c r="K25" s="117">
        <v>1004133444</v>
      </c>
      <c r="L25" s="28">
        <v>2.4941000000000001E-2</v>
      </c>
      <c r="M25" s="28"/>
      <c r="N25" s="40">
        <v>24941</v>
      </c>
    </row>
    <row r="26" spans="2:14" ht="15.75">
      <c r="B26" s="32" t="s">
        <v>23</v>
      </c>
      <c r="C26" s="46">
        <v>77396.248501444119</v>
      </c>
      <c r="D26" s="122">
        <v>78917.968995388466</v>
      </c>
      <c r="E26" s="121">
        <f t="shared" si="0"/>
        <v>78917968995.388474</v>
      </c>
      <c r="F26" s="121">
        <v>90540531116.829239</v>
      </c>
      <c r="G26" s="123">
        <f t="shared" si="1"/>
        <v>0.1472739639576878</v>
      </c>
      <c r="H26" s="34"/>
      <c r="I26" s="37">
        <v>7609.8313414074901</v>
      </c>
      <c r="J26" s="37">
        <v>7759.4514655335797</v>
      </c>
      <c r="K26" s="117">
        <v>8902216641</v>
      </c>
      <c r="L26" s="28">
        <v>9.8322999999999994E-2</v>
      </c>
      <c r="M26" s="28"/>
      <c r="N26" s="40">
        <v>98323</v>
      </c>
    </row>
    <row r="27" spans="2:14" ht="15.75">
      <c r="B27" s="32" t="s">
        <v>24</v>
      </c>
      <c r="C27" s="46">
        <v>27902.576878531148</v>
      </c>
      <c r="D27" s="122">
        <v>36039.111183090565</v>
      </c>
      <c r="E27" s="121">
        <f t="shared" si="0"/>
        <v>36039111183.090569</v>
      </c>
      <c r="F27" s="121">
        <v>37286653020.626114</v>
      </c>
      <c r="G27" s="123">
        <f t="shared" si="1"/>
        <v>3.4616331995470741E-2</v>
      </c>
      <c r="H27" s="34"/>
      <c r="I27" s="37">
        <v>266.49751176685101</v>
      </c>
      <c r="J27" s="37">
        <v>344.20955090969801</v>
      </c>
      <c r="K27" s="117">
        <v>356124823</v>
      </c>
      <c r="L27" s="28">
        <v>9.5510000000000005E-3</v>
      </c>
      <c r="M27" s="28"/>
      <c r="N27" s="40">
        <v>9551</v>
      </c>
    </row>
    <row r="28" spans="2:14" ht="15.75">
      <c r="B28" s="32" t="s">
        <v>25</v>
      </c>
      <c r="C28" s="46">
        <v>66807.167667688002</v>
      </c>
      <c r="D28" s="122">
        <v>71419.665239454</v>
      </c>
      <c r="E28" s="121">
        <f t="shared" si="0"/>
        <v>71419665239.453995</v>
      </c>
      <c r="F28" s="121">
        <v>76176679089.709763</v>
      </c>
      <c r="G28" s="123">
        <f t="shared" si="1"/>
        <v>6.6606498844633003E-2</v>
      </c>
      <c r="H28" s="34"/>
      <c r="I28" s="37">
        <v>405.11866473686001</v>
      </c>
      <c r="J28" s="37">
        <v>433.08885001204902</v>
      </c>
      <c r="K28" s="117">
        <v>461935382</v>
      </c>
      <c r="L28" s="28">
        <v>6.0639999999999999E-3</v>
      </c>
      <c r="M28" s="28"/>
      <c r="N28" s="40">
        <v>6064</v>
      </c>
    </row>
    <row r="29" spans="2:14" ht="15.75">
      <c r="B29" s="32" t="s">
        <v>26</v>
      </c>
      <c r="C29" s="46">
        <v>37118.433303999504</v>
      </c>
      <c r="D29" s="122">
        <v>42172.30179547242</v>
      </c>
      <c r="E29" s="121">
        <f t="shared" si="0"/>
        <v>42172301795.47242</v>
      </c>
      <c r="F29" s="121">
        <v>44652215946.843849</v>
      </c>
      <c r="G29" s="123">
        <f t="shared" si="1"/>
        <v>5.8804334736067707E-2</v>
      </c>
      <c r="H29" s="34"/>
      <c r="I29" s="37">
        <v>223.45296849007701</v>
      </c>
      <c r="J29" s="37">
        <v>253.87725680874399</v>
      </c>
      <c r="K29" s="117">
        <v>268806340</v>
      </c>
      <c r="L29" s="28">
        <v>6.0200000000000002E-3</v>
      </c>
      <c r="M29" s="28"/>
      <c r="N29" s="40">
        <v>6020</v>
      </c>
    </row>
    <row r="30" spans="2:14" ht="15.75">
      <c r="B30" s="32" t="s">
        <v>27</v>
      </c>
      <c r="C30" s="46">
        <v>69269.696912880187</v>
      </c>
      <c r="D30" s="122">
        <v>76485.336488270608</v>
      </c>
      <c r="E30" s="121">
        <f t="shared" si="0"/>
        <v>76485336488.270615</v>
      </c>
      <c r="F30" s="121">
        <v>85407356721.215668</v>
      </c>
      <c r="G30" s="123">
        <f t="shared" si="1"/>
        <v>0.11665007493708662</v>
      </c>
      <c r="H30" s="34"/>
      <c r="I30" s="37">
        <v>2370.4090283587602</v>
      </c>
      <c r="J30" s="37">
        <v>2617.3282146286201</v>
      </c>
      <c r="K30" s="117">
        <v>2922639747</v>
      </c>
      <c r="L30" s="28">
        <v>3.422E-2</v>
      </c>
      <c r="M30" s="28"/>
      <c r="N30" s="40">
        <v>34220</v>
      </c>
    </row>
    <row r="31" spans="2:14" ht="15.75">
      <c r="B31" s="32" t="s">
        <v>28</v>
      </c>
      <c r="C31" s="46">
        <v>42107.400505855869</v>
      </c>
      <c r="D31" s="122">
        <v>48339.688885942305</v>
      </c>
      <c r="E31" s="121">
        <f t="shared" si="0"/>
        <v>48339688885.942307</v>
      </c>
      <c r="F31" s="121">
        <v>59149045698.924728</v>
      </c>
      <c r="G31" s="123">
        <f t="shared" si="1"/>
        <v>0.22361246135628104</v>
      </c>
      <c r="H31" s="34"/>
      <c r="I31" s="37">
        <v>203.631388846319</v>
      </c>
      <c r="J31" s="37">
        <v>233.770735452417</v>
      </c>
      <c r="K31" s="117">
        <v>286044785</v>
      </c>
      <c r="L31" s="28">
        <v>4.836E-3</v>
      </c>
      <c r="M31" s="28"/>
      <c r="N31" s="40">
        <v>4836</v>
      </c>
    </row>
    <row r="32" spans="2:14" ht="15.75">
      <c r="B32" s="32" t="s">
        <v>29</v>
      </c>
      <c r="C32" s="46">
        <v>34934.144063001615</v>
      </c>
      <c r="D32" s="122">
        <v>37838.636883562605</v>
      </c>
      <c r="E32" s="121">
        <f t="shared" si="0"/>
        <v>37838636883.562607</v>
      </c>
      <c r="F32" s="121">
        <v>39459546417.537148</v>
      </c>
      <c r="G32" s="123">
        <f t="shared" si="1"/>
        <v>4.2837418772838413E-2</v>
      </c>
      <c r="H32" s="34"/>
      <c r="I32" s="37">
        <v>474.89475439244399</v>
      </c>
      <c r="J32" s="37">
        <v>514.37842979515005</v>
      </c>
      <c r="K32" s="117">
        <v>536413074</v>
      </c>
      <c r="L32" s="28">
        <v>1.3594E-2</v>
      </c>
      <c r="M32" s="28"/>
      <c r="N32" s="40">
        <v>13594</v>
      </c>
    </row>
    <row r="33" spans="2:14" ht="15.75">
      <c r="B33" s="32" t="s">
        <v>30</v>
      </c>
      <c r="C33" s="46">
        <v>75930.138657616553</v>
      </c>
      <c r="D33" s="122">
        <v>83359.216000464556</v>
      </c>
      <c r="E33" s="121">
        <f t="shared" si="0"/>
        <v>83359216000.464554</v>
      </c>
      <c r="F33" s="121">
        <v>87567241218.866882</v>
      </c>
      <c r="G33" s="123">
        <f t="shared" si="1"/>
        <v>5.0480623742657049E-2</v>
      </c>
      <c r="H33" s="34"/>
      <c r="I33" s="37">
        <v>832.270249826135</v>
      </c>
      <c r="J33" s="37">
        <v>913.700366581092</v>
      </c>
      <c r="K33" s="117">
        <v>959824531</v>
      </c>
      <c r="L33" s="28">
        <v>1.0961E-2</v>
      </c>
      <c r="M33" s="28"/>
      <c r="N33" s="40">
        <v>10961</v>
      </c>
    </row>
    <row r="34" spans="2:14" ht="15.75">
      <c r="B34" s="32" t="s">
        <v>31</v>
      </c>
      <c r="C34" s="46">
        <v>73816.871579946921</v>
      </c>
      <c r="D34" s="122">
        <v>71215.036851658733</v>
      </c>
      <c r="E34" s="121">
        <f t="shared" si="0"/>
        <v>71215036851.658737</v>
      </c>
      <c r="F34" s="121">
        <v>84121071978.906281</v>
      </c>
      <c r="G34" s="123">
        <f t="shared" si="1"/>
        <v>0.18122626481442222</v>
      </c>
      <c r="H34" s="34"/>
      <c r="I34" s="37">
        <v>2155.6741007491901</v>
      </c>
      <c r="J34" s="37">
        <v>2079.6927211789898</v>
      </c>
      <c r="K34" s="117">
        <v>2456587665</v>
      </c>
      <c r="L34" s="28">
        <v>2.9203E-2</v>
      </c>
      <c r="M34" s="28"/>
      <c r="N34" s="40">
        <v>29203</v>
      </c>
    </row>
    <row r="35" spans="2:14" ht="15.75">
      <c r="B35" s="32" t="s">
        <v>32</v>
      </c>
      <c r="C35" s="46">
        <v>54230.032321016413</v>
      </c>
      <c r="D35" s="122">
        <v>59574.590758654042</v>
      </c>
      <c r="E35" s="121">
        <f t="shared" si="0"/>
        <v>59574590758.654045</v>
      </c>
      <c r="F35" s="121">
        <v>72474793260.53244</v>
      </c>
      <c r="G35" s="123">
        <f t="shared" si="1"/>
        <v>0.21653866753594878</v>
      </c>
      <c r="H35" s="34"/>
      <c r="I35" s="37">
        <v>1678.5279604001</v>
      </c>
      <c r="J35" s="37">
        <v>1843.9527331618599</v>
      </c>
      <c r="K35" s="117">
        <v>2243239801</v>
      </c>
      <c r="L35" s="28">
        <v>3.0952E-2</v>
      </c>
      <c r="M35" s="28"/>
      <c r="N35" s="40">
        <v>30952</v>
      </c>
    </row>
    <row r="36" spans="2:14" ht="15.75">
      <c r="B36" s="32" t="s">
        <v>33</v>
      </c>
      <c r="C36" s="46">
        <v>68125.629597436739</v>
      </c>
      <c r="D36" s="122">
        <v>71029.626438241161</v>
      </c>
      <c r="E36" s="121">
        <f t="shared" si="0"/>
        <v>71029626438.241165</v>
      </c>
      <c r="F36" s="121">
        <v>79175884881.31311</v>
      </c>
      <c r="G36" s="123">
        <f t="shared" si="1"/>
        <v>0.11468817804011616</v>
      </c>
      <c r="H36" s="34"/>
      <c r="I36" s="37">
        <v>5823.1744411001</v>
      </c>
      <c r="J36" s="37">
        <v>6071.3993790615395</v>
      </c>
      <c r="K36" s="117">
        <v>6767717112</v>
      </c>
      <c r="L36" s="28">
        <v>8.5476999999999997E-2</v>
      </c>
      <c r="M36" s="28"/>
      <c r="N36" s="40">
        <v>85477</v>
      </c>
    </row>
    <row r="37" spans="2:14" ht="15.75">
      <c r="B37" s="32" t="s">
        <v>34</v>
      </c>
      <c r="C37" s="46">
        <v>63387.313868119098</v>
      </c>
      <c r="D37" s="122">
        <v>68429.251219101192</v>
      </c>
      <c r="E37" s="121">
        <f t="shared" si="0"/>
        <v>68429251219.101189</v>
      </c>
      <c r="F37" s="121">
        <v>80954213268.992279</v>
      </c>
      <c r="G37" s="123">
        <f t="shared" si="1"/>
        <v>0.18303520536543444</v>
      </c>
      <c r="H37" s="34"/>
      <c r="I37" s="37">
        <v>2351.2890206240099</v>
      </c>
      <c r="J37" s="37">
        <v>2538.3146447213398</v>
      </c>
      <c r="K37" s="117">
        <v>3002915587</v>
      </c>
      <c r="L37" s="28">
        <v>3.7094000000000002E-2</v>
      </c>
      <c r="M37" s="28"/>
      <c r="N37" s="40">
        <v>37094</v>
      </c>
    </row>
    <row r="38" spans="2:14" ht="15.75">
      <c r="B38" s="32" t="s">
        <v>35</v>
      </c>
      <c r="C38" s="46">
        <v>32784.362471321438</v>
      </c>
      <c r="D38" s="122">
        <v>38916.534244788047</v>
      </c>
      <c r="E38" s="121">
        <f t="shared" si="0"/>
        <v>38916534244.788048</v>
      </c>
      <c r="F38" s="121">
        <v>43709251992.409866</v>
      </c>
      <c r="G38" s="123">
        <f t="shared" si="1"/>
        <v>0.12315376588971795</v>
      </c>
      <c r="H38" s="34"/>
      <c r="I38" s="37">
        <v>172.77359022386401</v>
      </c>
      <c r="J38" s="37">
        <v>205.090135470033</v>
      </c>
      <c r="K38" s="117">
        <v>230347758</v>
      </c>
      <c r="L38" s="28">
        <v>5.2700000000000004E-3</v>
      </c>
      <c r="M38" s="28"/>
      <c r="N38" s="40">
        <v>5270</v>
      </c>
    </row>
    <row r="39" spans="2:14" ht="15.75">
      <c r="B39" s="32" t="s">
        <v>36</v>
      </c>
      <c r="C39" s="46">
        <v>81365.617845443325</v>
      </c>
      <c r="D39" s="122">
        <v>84861.361281617137</v>
      </c>
      <c r="E39" s="121">
        <f t="shared" si="0"/>
        <v>84861361281.617142</v>
      </c>
      <c r="F39" s="121">
        <v>97703130871.042053</v>
      </c>
      <c r="G39" s="123">
        <f t="shared" si="1"/>
        <v>0.15132646230843252</v>
      </c>
      <c r="H39" s="34"/>
      <c r="I39" s="37">
        <v>2084.0175698753401</v>
      </c>
      <c r="J39" s="37">
        <v>2173.5540465060599</v>
      </c>
      <c r="K39" s="117">
        <v>2502470291</v>
      </c>
      <c r="L39" s="28">
        <v>2.5613E-2</v>
      </c>
      <c r="M39" s="28"/>
      <c r="N39" s="40">
        <v>25613</v>
      </c>
    </row>
    <row r="41" spans="2:14">
      <c r="B41" s="28"/>
      <c r="C41" s="45" t="s">
        <v>58</v>
      </c>
      <c r="D41" s="41"/>
      <c r="E41" s="41"/>
      <c r="F41" s="41"/>
      <c r="G41" s="28"/>
      <c r="H41" s="28"/>
      <c r="I41" s="28"/>
      <c r="J41" s="28"/>
      <c r="L41" s="28"/>
      <c r="M41" s="28"/>
      <c r="N41" s="28"/>
    </row>
    <row r="42" spans="2:14">
      <c r="B42" s="28"/>
      <c r="C42" s="41"/>
      <c r="D42" s="41"/>
      <c r="E42" s="41"/>
      <c r="F42" s="41"/>
      <c r="G42" s="28"/>
      <c r="H42" s="28"/>
      <c r="I42" s="28"/>
      <c r="J42" s="28"/>
      <c r="L42" s="28"/>
      <c r="M42" s="28"/>
      <c r="N42" s="28"/>
    </row>
    <row r="43" spans="2:14">
      <c r="B43" s="28"/>
      <c r="C43" s="41"/>
      <c r="D43" s="41"/>
      <c r="E43" s="41"/>
      <c r="F43" s="41"/>
      <c r="G43" s="28"/>
      <c r="H43" s="28"/>
      <c r="I43" s="28"/>
      <c r="J43" s="28"/>
      <c r="L43" s="28"/>
      <c r="M43" s="28"/>
      <c r="N43" s="28"/>
    </row>
  </sheetData>
  <mergeCells count="1">
    <mergeCell ref="I3:J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sqref="A1:C1"/>
    </sheetView>
  </sheetViews>
  <sheetFormatPr defaultColWidth="8.85546875" defaultRowHeight="15"/>
  <cols>
    <col min="1" max="6" width="15.7109375" customWidth="1"/>
    <col min="7" max="7" width="19.28515625" bestFit="1" customWidth="1"/>
  </cols>
  <sheetData>
    <row r="1" spans="1:7" ht="15.75">
      <c r="A1" s="261" t="s">
        <v>117</v>
      </c>
      <c r="B1" s="261"/>
      <c r="C1" s="261"/>
      <c r="D1" s="108"/>
      <c r="E1" s="108"/>
      <c r="F1" s="108"/>
    </row>
    <row r="2" spans="1:7">
      <c r="A2" s="259" t="s">
        <v>118</v>
      </c>
      <c r="B2" s="259"/>
      <c r="C2" s="259"/>
      <c r="D2" s="259"/>
      <c r="E2" s="259"/>
      <c r="F2" s="259"/>
    </row>
    <row r="3" spans="1:7">
      <c r="A3" s="260" t="s">
        <v>119</v>
      </c>
      <c r="B3" s="260"/>
      <c r="C3" s="260"/>
      <c r="D3" s="110"/>
      <c r="E3" s="110"/>
      <c r="F3" s="110"/>
    </row>
    <row r="4" spans="1:7">
      <c r="A4" s="113" t="s">
        <v>1</v>
      </c>
      <c r="B4" s="114">
        <v>2006</v>
      </c>
      <c r="C4" s="114">
        <v>2007</v>
      </c>
      <c r="D4" s="114">
        <v>2008</v>
      </c>
      <c r="E4" s="114">
        <v>2009</v>
      </c>
      <c r="F4" s="114">
        <v>2010</v>
      </c>
      <c r="G4" s="115">
        <v>2012</v>
      </c>
    </row>
    <row r="5" spans="1:7">
      <c r="A5" s="108" t="s">
        <v>2</v>
      </c>
      <c r="B5" s="109">
        <v>13194688.949186999</v>
      </c>
      <c r="C5" s="109">
        <v>13807600.015688</v>
      </c>
      <c r="D5" s="109">
        <v>14441400.029587001</v>
      </c>
      <c r="E5" s="109">
        <v>14119100.02211</v>
      </c>
      <c r="F5" s="109">
        <v>14522499.989623999</v>
      </c>
      <c r="G5" s="117">
        <v>16244599993302</v>
      </c>
    </row>
    <row r="6" spans="1:7">
      <c r="A6" s="108" t="s">
        <v>3</v>
      </c>
      <c r="B6" s="109">
        <v>447410.19585900003</v>
      </c>
      <c r="C6" s="109">
        <v>453352.254166</v>
      </c>
      <c r="D6" s="109">
        <v>473763.34473900002</v>
      </c>
      <c r="E6" s="109">
        <v>465906.42722700001</v>
      </c>
      <c r="F6" s="109">
        <v>464029.81050800002</v>
      </c>
      <c r="G6" s="117">
        <v>528804767997</v>
      </c>
    </row>
    <row r="7" spans="1:7">
      <c r="A7" s="108" t="s">
        <v>4</v>
      </c>
      <c r="B7" s="109">
        <v>50306.424566776841</v>
      </c>
      <c r="C7" s="109">
        <v>51431.668620770724</v>
      </c>
      <c r="D7" s="109">
        <v>52353.919650973236</v>
      </c>
      <c r="E7" s="109">
        <v>51266.051253534955</v>
      </c>
      <c r="F7" s="109">
        <v>54073.030366686333</v>
      </c>
      <c r="G7" s="118">
        <f>SUM(G8:G39)</f>
        <v>61795634352</v>
      </c>
    </row>
    <row r="8" spans="1:7">
      <c r="A8" s="108" t="s">
        <v>5</v>
      </c>
      <c r="B8" s="109">
        <v>599.33692846167799</v>
      </c>
      <c r="C8" s="109">
        <v>622.614383100532</v>
      </c>
      <c r="D8" s="109">
        <v>573.07196078077004</v>
      </c>
      <c r="E8" s="109">
        <v>589.91550573241</v>
      </c>
      <c r="F8" s="109">
        <v>588.20129857352003</v>
      </c>
      <c r="G8" s="119">
        <v>665076810</v>
      </c>
    </row>
    <row r="9" spans="1:7">
      <c r="A9" s="108" t="s">
        <v>6</v>
      </c>
      <c r="B9" s="109">
        <v>2561.8097423750401</v>
      </c>
      <c r="C9" s="109">
        <v>2194.2917337907702</v>
      </c>
      <c r="D9" s="109">
        <v>2316.8130959374798</v>
      </c>
      <c r="E9" s="109">
        <v>2193.3514293339099</v>
      </c>
      <c r="F9" s="109">
        <v>2483.1203957535299</v>
      </c>
      <c r="G9" s="117">
        <v>2786560353</v>
      </c>
    </row>
    <row r="10" spans="1:7">
      <c r="A10" s="108" t="s">
        <v>7</v>
      </c>
      <c r="B10" s="109">
        <v>1329.97973763756</v>
      </c>
      <c r="C10" s="109">
        <v>1375.78319892881</v>
      </c>
      <c r="D10" s="109">
        <v>1455.9057929282999</v>
      </c>
      <c r="E10" s="109">
        <v>1495.9175093779299</v>
      </c>
      <c r="F10" s="109">
        <v>1616.4099844023599</v>
      </c>
      <c r="G10" s="117">
        <v>1856739470</v>
      </c>
    </row>
    <row r="11" spans="1:7">
      <c r="A11" s="108" t="s">
        <v>8</v>
      </c>
      <c r="B11" s="109">
        <v>1490.2773015247701</v>
      </c>
      <c r="C11" s="109">
        <v>1530.87952271116</v>
      </c>
      <c r="D11" s="109">
        <v>1678.1367834489799</v>
      </c>
      <c r="E11" s="109">
        <v>1725.48353536427</v>
      </c>
      <c r="F11" s="109">
        <v>1953.24162679445</v>
      </c>
      <c r="G11" s="117">
        <v>2254551356</v>
      </c>
    </row>
    <row r="12" spans="1:7">
      <c r="A12" s="108" t="s">
        <v>9</v>
      </c>
      <c r="B12" s="109">
        <v>571.23323970846798</v>
      </c>
      <c r="C12" s="109">
        <v>620.79933696801902</v>
      </c>
      <c r="D12" s="109">
        <v>670.80594288557802</v>
      </c>
      <c r="E12" s="109">
        <v>737.76108734309696</v>
      </c>
      <c r="F12" s="109">
        <v>867.85590657591797</v>
      </c>
      <c r="G12" s="117">
        <v>1003225523</v>
      </c>
    </row>
    <row r="13" spans="1:7">
      <c r="A13" s="108" t="s">
        <v>10</v>
      </c>
      <c r="B13" s="109">
        <v>582.16010703495704</v>
      </c>
      <c r="C13" s="109">
        <v>481.10643007089698</v>
      </c>
      <c r="D13" s="109">
        <v>500.94208984822001</v>
      </c>
      <c r="E13" s="109">
        <v>470.08858490688698</v>
      </c>
      <c r="F13" s="109">
        <v>566.01853086939104</v>
      </c>
      <c r="G13" s="117">
        <v>690744187</v>
      </c>
    </row>
    <row r="14" spans="1:7">
      <c r="A14" s="108" t="s">
        <v>11</v>
      </c>
      <c r="B14" s="109">
        <v>5312.2686240479798</v>
      </c>
      <c r="C14" s="109">
        <v>5258.4276494353498</v>
      </c>
      <c r="D14" s="109">
        <v>5416.58316816762</v>
      </c>
      <c r="E14" s="109">
        <v>5506.1456050611996</v>
      </c>
      <c r="F14" s="109">
        <v>5454.4772911910004</v>
      </c>
      <c r="G14" s="117">
        <v>6133393939</v>
      </c>
    </row>
    <row r="15" spans="1:7">
      <c r="A15" s="108" t="s">
        <v>12</v>
      </c>
      <c r="B15" s="109">
        <v>2182.7475550524</v>
      </c>
      <c r="C15" s="109">
        <v>2139.93444275396</v>
      </c>
      <c r="D15" s="109">
        <v>2201.21976443008</v>
      </c>
      <c r="E15" s="109">
        <v>2140.7584926858499</v>
      </c>
      <c r="F15" s="109">
        <v>2328.8895573373902</v>
      </c>
      <c r="G15" s="117">
        <v>2752363523</v>
      </c>
    </row>
    <row r="16" spans="1:7">
      <c r="A16" s="108" t="s">
        <v>13</v>
      </c>
      <c r="B16" s="109">
        <v>1009.98325964063</v>
      </c>
      <c r="C16" s="109">
        <v>1061.95604333802</v>
      </c>
      <c r="D16" s="109">
        <v>1054.9229685589701</v>
      </c>
      <c r="E16" s="109">
        <v>1012.8094724603</v>
      </c>
      <c r="F16" s="109">
        <v>1152.73850932904</v>
      </c>
      <c r="G16" s="117">
        <v>1324447911</v>
      </c>
    </row>
    <row r="17" spans="1:7">
      <c r="A17" s="108" t="s">
        <v>14</v>
      </c>
      <c r="B17" s="109">
        <v>1019.99272050057</v>
      </c>
      <c r="C17" s="109">
        <v>1009.15910684467</v>
      </c>
      <c r="D17" s="109">
        <v>1067.3487831298301</v>
      </c>
      <c r="E17" s="109">
        <v>1062.7980224862699</v>
      </c>
      <c r="F17" s="109">
        <v>1095.1128382669999</v>
      </c>
      <c r="G17" s="117">
        <v>1303429531</v>
      </c>
    </row>
    <row r="18" spans="1:7">
      <c r="A18" s="108" t="s">
        <v>15</v>
      </c>
      <c r="B18" s="109">
        <v>1006.0014699585701</v>
      </c>
      <c r="C18" s="109">
        <v>1025.5993550708799</v>
      </c>
      <c r="D18" s="109">
        <v>1028.2731797266799</v>
      </c>
      <c r="E18" s="109">
        <v>1058.50152673107</v>
      </c>
      <c r="F18" s="109">
        <v>1142.67045248114</v>
      </c>
      <c r="G18" s="117">
        <v>1339595161</v>
      </c>
    </row>
    <row r="19" spans="1:7">
      <c r="A19" s="108" t="s">
        <v>16</v>
      </c>
      <c r="B19" s="109">
        <v>236.25526047777399</v>
      </c>
      <c r="C19" s="109">
        <v>238.75343061136701</v>
      </c>
      <c r="D19" s="109">
        <v>283.28266390180198</v>
      </c>
      <c r="E19" s="109">
        <v>267.46084234723799</v>
      </c>
      <c r="F19" s="109">
        <v>287.00814112750197</v>
      </c>
      <c r="G19" s="117">
        <v>329241180</v>
      </c>
    </row>
    <row r="20" spans="1:7">
      <c r="A20" s="108" t="s">
        <v>17</v>
      </c>
      <c r="B20" s="109">
        <v>819.33422228693996</v>
      </c>
      <c r="C20" s="109">
        <v>821.28336729051102</v>
      </c>
      <c r="D20" s="109">
        <v>821.19858203455794</v>
      </c>
      <c r="E20" s="109">
        <v>828.04468096885796</v>
      </c>
      <c r="F20" s="109">
        <v>869.03276386670802</v>
      </c>
      <c r="G20" s="117">
        <v>981863159</v>
      </c>
    </row>
    <row r="21" spans="1:7">
      <c r="A21" s="108" t="s">
        <v>18</v>
      </c>
      <c r="B21" s="109">
        <v>474.93934533326001</v>
      </c>
      <c r="C21" s="109">
        <v>487.86305063379399</v>
      </c>
      <c r="D21" s="109">
        <v>519.18907188810397</v>
      </c>
      <c r="E21" s="109">
        <v>500.30592031404399</v>
      </c>
      <c r="F21" s="109">
        <v>509.328047697432</v>
      </c>
      <c r="G21" s="117">
        <v>614565496</v>
      </c>
    </row>
    <row r="22" spans="1:7">
      <c r="A22" s="108" t="s">
        <v>19</v>
      </c>
      <c r="B22" s="109">
        <v>1215.2221654996999</v>
      </c>
      <c r="C22" s="109">
        <v>1343.8582184382799</v>
      </c>
      <c r="D22" s="109">
        <v>1445.8872150490099</v>
      </c>
      <c r="E22" s="109">
        <v>1313.4307000711599</v>
      </c>
      <c r="F22" s="109">
        <v>1414.7452030659199</v>
      </c>
      <c r="G22" s="117">
        <v>1689692736</v>
      </c>
    </row>
    <row r="23" spans="1:7">
      <c r="A23" s="108" t="s">
        <v>20</v>
      </c>
      <c r="B23" s="109">
        <v>703.14616340771295</v>
      </c>
      <c r="C23" s="109">
        <v>723.62499838155099</v>
      </c>
      <c r="D23" s="109">
        <v>758.25967420626</v>
      </c>
      <c r="E23" s="109">
        <v>706.67176556587197</v>
      </c>
      <c r="F23" s="109">
        <v>805.97969062835898</v>
      </c>
      <c r="G23" s="117">
        <v>896186044</v>
      </c>
    </row>
    <row r="24" spans="1:7">
      <c r="A24" s="108" t="s">
        <v>21</v>
      </c>
      <c r="B24" s="109">
        <v>1923.74222686654</v>
      </c>
      <c r="C24" s="109">
        <v>2114.8817529339599</v>
      </c>
      <c r="D24" s="109">
        <v>2284.2566514222999</v>
      </c>
      <c r="E24" s="109">
        <v>2150.0486250743302</v>
      </c>
      <c r="F24" s="109">
        <v>2016.4108208809</v>
      </c>
      <c r="G24" s="117">
        <v>2272540992</v>
      </c>
    </row>
    <row r="25" spans="1:7">
      <c r="A25" s="108" t="s">
        <v>22</v>
      </c>
      <c r="B25" s="109">
        <v>796.92236994067196</v>
      </c>
      <c r="C25" s="109">
        <v>832.91904058784701</v>
      </c>
      <c r="D25" s="109">
        <v>862.56999308732304</v>
      </c>
      <c r="E25" s="109">
        <v>854.99535691272501</v>
      </c>
      <c r="F25" s="109">
        <v>939.98077802360103</v>
      </c>
      <c r="G25" s="117">
        <v>1004133444</v>
      </c>
    </row>
    <row r="26" spans="1:7">
      <c r="A26" s="108" t="s">
        <v>23</v>
      </c>
      <c r="B26" s="109">
        <v>7311.5303930300297</v>
      </c>
      <c r="C26" s="109">
        <v>7567.2547468929597</v>
      </c>
      <c r="D26" s="109">
        <v>7564.1286259484496</v>
      </c>
      <c r="E26" s="109">
        <v>7609.8313414074901</v>
      </c>
      <c r="F26" s="109">
        <v>7759.4514655335797</v>
      </c>
      <c r="G26" s="117">
        <v>8902216641</v>
      </c>
    </row>
    <row r="27" spans="1:7">
      <c r="A27" s="108" t="s">
        <v>24</v>
      </c>
      <c r="B27" s="109">
        <v>279.77290702611202</v>
      </c>
      <c r="C27" s="109">
        <v>287.19826668901101</v>
      </c>
      <c r="D27" s="109">
        <v>280.83553514583002</v>
      </c>
      <c r="E27" s="109">
        <v>266.49751176685101</v>
      </c>
      <c r="F27" s="109">
        <v>344.20955090969801</v>
      </c>
      <c r="G27" s="117">
        <v>356124823</v>
      </c>
    </row>
    <row r="28" spans="1:7">
      <c r="A28" s="108" t="s">
        <v>25</v>
      </c>
      <c r="B28" s="109">
        <v>448.42434366303502</v>
      </c>
      <c r="C28" s="109">
        <v>403.11410170162702</v>
      </c>
      <c r="D28" s="109">
        <v>389.06301018083502</v>
      </c>
      <c r="E28" s="109">
        <v>405.11866473686001</v>
      </c>
      <c r="F28" s="109">
        <v>433.08885001204902</v>
      </c>
      <c r="G28" s="117">
        <v>461935382</v>
      </c>
    </row>
    <row r="29" spans="1:7">
      <c r="A29" s="108" t="s">
        <v>26</v>
      </c>
      <c r="B29" s="109">
        <v>151.45049893274</v>
      </c>
      <c r="C29" s="109">
        <v>243.116914304635</v>
      </c>
      <c r="D29" s="109">
        <v>266.48486131895299</v>
      </c>
      <c r="E29" s="109">
        <v>223.45296849007701</v>
      </c>
      <c r="F29" s="109">
        <v>253.87725680874399</v>
      </c>
      <c r="G29" s="117">
        <v>268806340</v>
      </c>
    </row>
    <row r="30" spans="1:7">
      <c r="A30" s="108" t="s">
        <v>27</v>
      </c>
      <c r="B30" s="109">
        <v>2204.1488644674</v>
      </c>
      <c r="C30" s="109">
        <v>2260.5458112333399</v>
      </c>
      <c r="D30" s="109">
        <v>2360.3854079488701</v>
      </c>
      <c r="E30" s="109">
        <v>2370.4090283587602</v>
      </c>
      <c r="F30" s="109">
        <v>2617.3282146286201</v>
      </c>
      <c r="G30" s="117">
        <v>2922639747</v>
      </c>
    </row>
    <row r="31" spans="1:7">
      <c r="A31" s="108" t="s">
        <v>28</v>
      </c>
      <c r="B31" s="109">
        <v>228.37222031829899</v>
      </c>
      <c r="C31" s="109">
        <v>225.64656738520699</v>
      </c>
      <c r="D31" s="109">
        <v>219.00192845799</v>
      </c>
      <c r="E31" s="109">
        <v>203.631388846319</v>
      </c>
      <c r="F31" s="109">
        <v>233.770735452417</v>
      </c>
      <c r="G31" s="117">
        <v>286044785</v>
      </c>
    </row>
    <row r="32" spans="1:7">
      <c r="A32" s="108" t="s">
        <v>29</v>
      </c>
      <c r="B32" s="109">
        <v>468.14138036873197</v>
      </c>
      <c r="C32" s="109">
        <v>457.058728563643</v>
      </c>
      <c r="D32" s="109">
        <v>477.85779523151001</v>
      </c>
      <c r="E32" s="109">
        <v>474.89475439244399</v>
      </c>
      <c r="F32" s="109">
        <v>514.37842979515005</v>
      </c>
      <c r="G32" s="117">
        <v>536413074</v>
      </c>
    </row>
    <row r="33" spans="1:7">
      <c r="A33" s="108" t="s">
        <v>30</v>
      </c>
      <c r="B33" s="109">
        <v>756.66836703428999</v>
      </c>
      <c r="C33" s="109">
        <v>763.73273658119399</v>
      </c>
      <c r="D33" s="109">
        <v>820.37454608827795</v>
      </c>
      <c r="E33" s="109">
        <v>832.270249826135</v>
      </c>
      <c r="F33" s="109">
        <v>913.700366581092</v>
      </c>
      <c r="G33" s="117">
        <v>959824531</v>
      </c>
    </row>
    <row r="34" spans="1:7">
      <c r="A34" s="108" t="s">
        <v>31</v>
      </c>
      <c r="B34" s="109">
        <v>2212.76645390969</v>
      </c>
      <c r="C34" s="109">
        <v>2018.61729351242</v>
      </c>
      <c r="D34" s="109">
        <v>1988.24512457009</v>
      </c>
      <c r="E34" s="109">
        <v>2155.6741007491901</v>
      </c>
      <c r="F34" s="109">
        <v>2079.6927211789898</v>
      </c>
      <c r="G34" s="117">
        <v>2456587665</v>
      </c>
    </row>
    <row r="35" spans="1:7">
      <c r="A35" s="108" t="s">
        <v>32</v>
      </c>
      <c r="B35" s="109">
        <v>1478.9343669433099</v>
      </c>
      <c r="C35" s="109">
        <v>1583.5578347928499</v>
      </c>
      <c r="D35" s="109">
        <v>1662.65914662462</v>
      </c>
      <c r="E35" s="109">
        <v>1678.5279604001</v>
      </c>
      <c r="F35" s="109">
        <v>1843.9527331618599</v>
      </c>
      <c r="G35" s="117">
        <v>2243239801</v>
      </c>
    </row>
    <row r="36" spans="1:7">
      <c r="A36" s="108" t="s">
        <v>33</v>
      </c>
      <c r="B36" s="109">
        <v>6397.3080497053497</v>
      </c>
      <c r="C36" s="109">
        <v>7075.82229433884</v>
      </c>
      <c r="D36" s="109">
        <v>6590.3045509420299</v>
      </c>
      <c r="E36" s="109">
        <v>5823.1744411001</v>
      </c>
      <c r="F36" s="109">
        <v>6071.3993790615395</v>
      </c>
      <c r="G36" s="117">
        <v>6767717112</v>
      </c>
    </row>
    <row r="37" spans="1:7">
      <c r="A37" s="108" t="s">
        <v>34</v>
      </c>
      <c r="B37" s="109">
        <v>2332.1729567535199</v>
      </c>
      <c r="C37" s="109">
        <v>2471.3773874496101</v>
      </c>
      <c r="D37" s="109">
        <v>2502.4424515403798</v>
      </c>
      <c r="E37" s="109">
        <v>2351.2890206240099</v>
      </c>
      <c r="F37" s="109">
        <v>2538.3146447213398</v>
      </c>
      <c r="G37" s="117">
        <v>3002915587</v>
      </c>
    </row>
    <row r="38" spans="1:7">
      <c r="A38" s="108" t="s">
        <v>35</v>
      </c>
      <c r="B38" s="109">
        <v>176.49981365492599</v>
      </c>
      <c r="C38" s="109">
        <v>199.09641519985601</v>
      </c>
      <c r="D38" s="109">
        <v>169.737553659827</v>
      </c>
      <c r="E38" s="109">
        <v>172.77359022386401</v>
      </c>
      <c r="F38" s="109">
        <v>205.090135470033</v>
      </c>
      <c r="G38" s="117">
        <v>230347758</v>
      </c>
    </row>
    <row r="39" spans="1:7">
      <c r="A39" s="108" t="s">
        <v>36</v>
      </c>
      <c r="B39" s="109">
        <v>2024.8815112141899</v>
      </c>
      <c r="C39" s="109">
        <v>1991.7944602351599</v>
      </c>
      <c r="D39" s="109">
        <v>2123.7317318837199</v>
      </c>
      <c r="E39" s="109">
        <v>2084.0175698753401</v>
      </c>
      <c r="F39" s="109">
        <v>2173.5540465060599</v>
      </c>
      <c r="G39" s="117">
        <v>2502470291</v>
      </c>
    </row>
    <row r="40" spans="1:7">
      <c r="A40" s="108"/>
      <c r="B40" s="111"/>
      <c r="C40" s="108"/>
      <c r="D40" s="108"/>
      <c r="E40" s="108"/>
      <c r="F40" s="112"/>
    </row>
  </sheetData>
  <mergeCells count="3">
    <mergeCell ref="A2:F2"/>
    <mergeCell ref="A3:C3"/>
    <mergeCell ref="A1:C1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ColWidth="8.85546875" defaultRowHeight="15"/>
  <cols>
    <col min="1" max="1" width="4.42578125" customWidth="1"/>
    <col min="2" max="2" width="14" customWidth="1"/>
    <col min="3" max="3" width="17.140625" customWidth="1"/>
    <col min="4" max="4" width="16.42578125" customWidth="1"/>
    <col min="5" max="5" width="11.140625" customWidth="1"/>
    <col min="6" max="6" width="13.42578125" customWidth="1"/>
    <col min="7" max="7" width="13.7109375" customWidth="1"/>
    <col min="8" max="8" width="9.140625" customWidth="1"/>
    <col min="9" max="9" width="13.42578125" customWidth="1"/>
    <col min="10" max="10" width="12.42578125" customWidth="1"/>
    <col min="11" max="11" width="15.42578125" bestFit="1" customWidth="1"/>
    <col min="12" max="13" width="12.7109375" bestFit="1" customWidth="1"/>
  </cols>
  <sheetData>
    <row r="1" spans="1:13" s="74" customFormat="1" ht="18.75">
      <c r="A1" s="76" t="s">
        <v>81</v>
      </c>
      <c r="D1" s="85" t="s">
        <v>59</v>
      </c>
      <c r="E1" s="85"/>
      <c r="I1" s="76"/>
    </row>
    <row r="2" spans="1:13" ht="15.75">
      <c r="A2" s="47"/>
      <c r="B2" s="262" t="s">
        <v>60</v>
      </c>
      <c r="C2" s="262"/>
      <c r="D2" s="63"/>
      <c r="E2" s="63" t="s">
        <v>61</v>
      </c>
      <c r="F2" s="47"/>
      <c r="G2" s="47"/>
      <c r="H2" s="47"/>
      <c r="I2" s="52"/>
      <c r="J2" s="52"/>
      <c r="K2" s="52"/>
      <c r="L2" s="47"/>
      <c r="M2" s="47"/>
    </row>
    <row r="3" spans="1:13">
      <c r="A3" s="47"/>
      <c r="B3" s="262"/>
      <c r="C3" s="262"/>
      <c r="D3" s="63"/>
      <c r="E3" s="63" t="s">
        <v>62</v>
      </c>
      <c r="F3" s="47"/>
      <c r="G3" s="47"/>
      <c r="H3" s="47"/>
      <c r="I3" s="47"/>
      <c r="J3" s="47"/>
      <c r="K3" s="47"/>
      <c r="L3" s="47"/>
      <c r="M3" s="47"/>
    </row>
    <row r="4" spans="1:13" s="64" customFormat="1" ht="15.75">
      <c r="B4" s="80"/>
      <c r="C4" s="80"/>
      <c r="D4" s="63"/>
      <c r="E4" s="82" t="s">
        <v>79</v>
      </c>
      <c r="F4" s="82"/>
      <c r="G4" s="82"/>
      <c r="K4" s="82" t="s">
        <v>80</v>
      </c>
      <c r="L4" s="82" t="s">
        <v>80</v>
      </c>
      <c r="M4" s="82" t="s">
        <v>80</v>
      </c>
    </row>
    <row r="5" spans="1:13" ht="78.75">
      <c r="A5" s="47"/>
      <c r="B5" s="48" t="s">
        <v>1</v>
      </c>
      <c r="C5" s="49" t="s">
        <v>63</v>
      </c>
      <c r="D5" s="49" t="s">
        <v>64</v>
      </c>
      <c r="E5" s="49" t="s">
        <v>65</v>
      </c>
      <c r="F5" s="49" t="s">
        <v>66</v>
      </c>
      <c r="G5" s="49" t="s">
        <v>67</v>
      </c>
      <c r="H5" s="47"/>
      <c r="I5" s="48" t="s">
        <v>1</v>
      </c>
      <c r="J5" s="53" t="s">
        <v>51</v>
      </c>
      <c r="K5" s="61" t="s">
        <v>120</v>
      </c>
      <c r="L5" s="60" t="s">
        <v>121</v>
      </c>
      <c r="M5" s="60" t="s">
        <v>122</v>
      </c>
    </row>
    <row r="6" spans="1:13" ht="15.75">
      <c r="A6" s="47"/>
      <c r="B6" s="50" t="s">
        <v>2</v>
      </c>
      <c r="C6" s="56">
        <f>K6/(J6/1000)</f>
        <v>116257.77288919367</v>
      </c>
      <c r="D6" s="83">
        <v>547285</v>
      </c>
      <c r="E6" s="57">
        <v>55501</v>
      </c>
      <c r="F6" s="57">
        <f>L6/(J6/1000)</f>
        <v>19969.55689226578</v>
      </c>
      <c r="G6" s="84">
        <f>M6/(J6/1000)</f>
        <v>21129.419691211111</v>
      </c>
      <c r="H6" s="47"/>
      <c r="I6" s="50" t="s">
        <v>2</v>
      </c>
      <c r="J6" s="54">
        <v>119862927</v>
      </c>
      <c r="K6" s="54">
        <v>13934996945</v>
      </c>
      <c r="L6" s="58">
        <v>2393609540</v>
      </c>
      <c r="M6" s="58">
        <v>2532634090</v>
      </c>
    </row>
    <row r="7" spans="1:13" ht="15.75">
      <c r="A7" s="47"/>
      <c r="B7" s="50" t="s">
        <v>3</v>
      </c>
      <c r="C7" s="56">
        <f>K7/(J7/1000)</f>
        <v>100925.93910640017</v>
      </c>
      <c r="D7" s="83">
        <v>473995</v>
      </c>
      <c r="E7" s="59">
        <v>51681</v>
      </c>
      <c r="F7" s="57">
        <f t="shared" ref="F7:F40" si="0">L7/(J7/1000)</f>
        <v>20178.841673802042</v>
      </c>
      <c r="G7" s="84">
        <f t="shared" ref="G7:G40" si="1">M7/(J7/1000)</f>
        <v>15069.467876619869</v>
      </c>
      <c r="H7" s="47"/>
      <c r="I7" s="50" t="s">
        <v>3</v>
      </c>
      <c r="J7" s="54">
        <v>4650538</v>
      </c>
      <c r="K7" s="54">
        <v>469359915</v>
      </c>
      <c r="L7" s="58">
        <v>93842470</v>
      </c>
      <c r="M7" s="58">
        <v>70081133</v>
      </c>
    </row>
    <row r="8" spans="1:13" ht="15.75">
      <c r="A8" s="47"/>
      <c r="B8" s="50" t="s">
        <v>4</v>
      </c>
      <c r="C8" s="56">
        <f t="shared" ref="C8:C40" si="2">K8/(J8/1000)</f>
        <v>83754.58546958823</v>
      </c>
      <c r="D8" s="83">
        <v>370808</v>
      </c>
      <c r="E8" s="57">
        <v>40473</v>
      </c>
      <c r="F8" s="57">
        <f t="shared" si="0"/>
        <v>22842.035554873382</v>
      </c>
      <c r="G8" s="84">
        <f t="shared" si="1"/>
        <v>11653.317703910738</v>
      </c>
      <c r="H8" s="47"/>
      <c r="I8" s="50" t="s">
        <v>4</v>
      </c>
      <c r="J8" s="54">
        <v>807878</v>
      </c>
      <c r="K8" s="54">
        <v>67663487</v>
      </c>
      <c r="L8" s="54">
        <v>18453578</v>
      </c>
      <c r="M8" s="54">
        <v>9414459</v>
      </c>
    </row>
    <row r="9" spans="1:13" ht="15.75">
      <c r="A9" s="47"/>
      <c r="B9" s="51" t="s">
        <v>5</v>
      </c>
      <c r="C9" s="56">
        <f t="shared" si="2"/>
        <v>70685.294644456386</v>
      </c>
      <c r="D9" s="83">
        <v>251947</v>
      </c>
      <c r="E9" s="59">
        <v>29141</v>
      </c>
      <c r="F9" s="57">
        <f t="shared" si="0"/>
        <v>24982.088482894502</v>
      </c>
      <c r="G9" s="84">
        <f t="shared" si="1"/>
        <v>9397.8147949131289</v>
      </c>
      <c r="H9" s="47"/>
      <c r="I9" s="51" t="s">
        <v>5</v>
      </c>
      <c r="J9" s="55">
        <v>11166</v>
      </c>
      <c r="K9" s="55">
        <v>789272</v>
      </c>
      <c r="L9" s="58">
        <v>278950</v>
      </c>
      <c r="M9" s="58">
        <v>104936</v>
      </c>
    </row>
    <row r="10" spans="1:13" ht="15.75">
      <c r="A10" s="47"/>
      <c r="B10" s="51" t="s">
        <v>6</v>
      </c>
      <c r="C10" s="56">
        <f t="shared" si="2"/>
        <v>84178.877938217833</v>
      </c>
      <c r="D10" s="83">
        <v>355188</v>
      </c>
      <c r="E10" s="59">
        <v>36016</v>
      </c>
      <c r="F10" s="57">
        <f t="shared" si="0"/>
        <v>25502.024600809837</v>
      </c>
      <c r="G10" s="84">
        <f t="shared" si="1"/>
        <v>10206.891282756513</v>
      </c>
      <c r="H10" s="47"/>
      <c r="I10" s="51" t="s">
        <v>6</v>
      </c>
      <c r="J10" s="55">
        <v>39267</v>
      </c>
      <c r="K10" s="55">
        <v>3305452</v>
      </c>
      <c r="L10" s="58">
        <v>1001388</v>
      </c>
      <c r="M10" s="58">
        <v>400794</v>
      </c>
    </row>
    <row r="11" spans="1:13" ht="15.75">
      <c r="A11" s="47"/>
      <c r="B11" s="51" t="s">
        <v>7</v>
      </c>
      <c r="C11" s="56">
        <f t="shared" si="2"/>
        <v>80099.791926758218</v>
      </c>
      <c r="D11" s="83">
        <v>291737</v>
      </c>
      <c r="E11" s="59">
        <v>41745</v>
      </c>
      <c r="F11" s="57">
        <f t="shared" si="0"/>
        <v>20460.715771951727</v>
      </c>
      <c r="G11" s="84">
        <f t="shared" si="1"/>
        <v>13250.936329588014</v>
      </c>
      <c r="H11" s="47"/>
      <c r="I11" s="51" t="s">
        <v>7</v>
      </c>
      <c r="J11" s="55">
        <v>24030</v>
      </c>
      <c r="K11" s="55">
        <v>1924798</v>
      </c>
      <c r="L11" s="58">
        <v>491671</v>
      </c>
      <c r="M11" s="58">
        <v>318420</v>
      </c>
    </row>
    <row r="12" spans="1:13" ht="15.75">
      <c r="A12" s="47"/>
      <c r="B12" s="51" t="s">
        <v>8</v>
      </c>
      <c r="C12" s="56">
        <f t="shared" si="2"/>
        <v>81715.183500572908</v>
      </c>
      <c r="D12" s="83">
        <v>324360</v>
      </c>
      <c r="E12" s="59">
        <v>40741</v>
      </c>
      <c r="F12" s="57">
        <f t="shared" si="0"/>
        <v>22208.569146904621</v>
      </c>
      <c r="G12" s="84">
        <f t="shared" si="1"/>
        <v>12312.072497482726</v>
      </c>
      <c r="H12" s="47"/>
      <c r="I12" s="51" t="s">
        <v>8</v>
      </c>
      <c r="J12" s="55">
        <v>28801</v>
      </c>
      <c r="K12" s="55">
        <v>2353479</v>
      </c>
      <c r="L12" s="58">
        <v>639629</v>
      </c>
      <c r="M12" s="58">
        <v>354600</v>
      </c>
    </row>
    <row r="13" spans="1:13" ht="15.75">
      <c r="A13" s="47"/>
      <c r="B13" s="51" t="s">
        <v>9</v>
      </c>
      <c r="C13" s="56">
        <f t="shared" si="2"/>
        <v>82818.63230921705</v>
      </c>
      <c r="D13" s="83">
        <v>340847</v>
      </c>
      <c r="E13" s="59">
        <v>30858</v>
      </c>
      <c r="F13" s="57">
        <f t="shared" si="0"/>
        <v>22661.225441613715</v>
      </c>
      <c r="G13" s="84">
        <f t="shared" si="1"/>
        <v>9528.4206844283799</v>
      </c>
      <c r="H13" s="47"/>
      <c r="I13" s="51" t="s">
        <v>9</v>
      </c>
      <c r="J13" s="55">
        <v>17153</v>
      </c>
      <c r="K13" s="55">
        <v>1420588</v>
      </c>
      <c r="L13" s="58">
        <v>388708</v>
      </c>
      <c r="M13" s="58">
        <v>163441</v>
      </c>
    </row>
    <row r="14" spans="1:13" ht="15.75">
      <c r="A14" s="47"/>
      <c r="B14" s="51" t="s">
        <v>10</v>
      </c>
      <c r="C14" s="56">
        <f t="shared" si="2"/>
        <v>73774.565464232684</v>
      </c>
      <c r="D14" s="83">
        <v>374151</v>
      </c>
      <c r="E14" s="59">
        <v>32794</v>
      </c>
      <c r="F14" s="57">
        <f t="shared" si="0"/>
        <v>20723.643986374354</v>
      </c>
      <c r="G14" s="84">
        <f t="shared" si="1"/>
        <v>10414.44667656564</v>
      </c>
      <c r="H14" s="47"/>
      <c r="I14" s="51" t="s">
        <v>10</v>
      </c>
      <c r="J14" s="55">
        <v>11449</v>
      </c>
      <c r="K14" s="55">
        <v>844645</v>
      </c>
      <c r="L14" s="58">
        <v>237265</v>
      </c>
      <c r="M14" s="58">
        <v>119235</v>
      </c>
    </row>
    <row r="15" spans="1:13" ht="15.75">
      <c r="A15" s="47"/>
      <c r="B15" s="51" t="s">
        <v>11</v>
      </c>
      <c r="C15" s="56">
        <f t="shared" si="2"/>
        <v>100974.57009807747</v>
      </c>
      <c r="D15" s="83">
        <v>629808</v>
      </c>
      <c r="E15" s="59">
        <v>41644</v>
      </c>
      <c r="F15" s="57">
        <f t="shared" si="0"/>
        <v>18211.699055646608</v>
      </c>
      <c r="G15" s="84">
        <f t="shared" si="1"/>
        <v>12862.509430526288</v>
      </c>
      <c r="H15" s="47"/>
      <c r="I15" s="51" t="s">
        <v>11</v>
      </c>
      <c r="J15" s="55">
        <v>76878</v>
      </c>
      <c r="K15" s="55">
        <v>7762723</v>
      </c>
      <c r="L15" s="58">
        <v>1400079</v>
      </c>
      <c r="M15" s="58">
        <v>988844</v>
      </c>
    </row>
    <row r="16" spans="1:13" ht="15.75">
      <c r="A16" s="47"/>
      <c r="B16" s="51" t="s">
        <v>12</v>
      </c>
      <c r="C16" s="56">
        <f t="shared" si="2"/>
        <v>81199.027872355407</v>
      </c>
      <c r="D16" s="83">
        <v>353316</v>
      </c>
      <c r="E16" s="59">
        <v>37138</v>
      </c>
      <c r="F16" s="57">
        <f t="shared" si="0"/>
        <v>22715.922699415314</v>
      </c>
      <c r="G16" s="84">
        <f t="shared" si="1"/>
        <v>10601.404184375513</v>
      </c>
      <c r="H16" s="47"/>
      <c r="I16" s="51" t="s">
        <v>12</v>
      </c>
      <c r="J16" s="55">
        <v>42587</v>
      </c>
      <c r="K16" s="55">
        <v>3458023</v>
      </c>
      <c r="L16" s="58">
        <v>967403</v>
      </c>
      <c r="M16" s="58">
        <v>451482</v>
      </c>
    </row>
    <row r="17" spans="1:13" ht="15.75">
      <c r="A17" s="47"/>
      <c r="B17" s="51" t="s">
        <v>13</v>
      </c>
      <c r="C17" s="56">
        <f t="shared" si="2"/>
        <v>80328.535542127778</v>
      </c>
      <c r="D17" s="83">
        <v>339684</v>
      </c>
      <c r="E17" s="59">
        <v>38070</v>
      </c>
      <c r="F17" s="57">
        <f t="shared" si="0"/>
        <v>22366.487881050991</v>
      </c>
      <c r="G17" s="84">
        <f t="shared" si="1"/>
        <v>10606.490596781859</v>
      </c>
      <c r="H17" s="47"/>
      <c r="I17" s="51" t="s">
        <v>13</v>
      </c>
      <c r="J17" s="55">
        <v>14729</v>
      </c>
      <c r="K17" s="55">
        <v>1183159</v>
      </c>
      <c r="L17" s="58">
        <v>329436</v>
      </c>
      <c r="M17" s="58">
        <v>156223</v>
      </c>
    </row>
    <row r="18" spans="1:13" ht="15.75">
      <c r="B18" s="51" t="s">
        <v>14</v>
      </c>
      <c r="C18" s="56">
        <f t="shared" si="2"/>
        <v>86605.474906677729</v>
      </c>
      <c r="D18" s="83">
        <v>311813</v>
      </c>
      <c r="E18" s="59">
        <v>42575</v>
      </c>
      <c r="F18" s="57">
        <f t="shared" si="0"/>
        <v>27239.236831190377</v>
      </c>
      <c r="G18" s="84">
        <f t="shared" si="1"/>
        <v>11394.773952716716</v>
      </c>
      <c r="H18" s="47"/>
      <c r="I18" s="51" t="s">
        <v>14</v>
      </c>
      <c r="J18" s="55">
        <v>12055</v>
      </c>
      <c r="K18" s="55">
        <v>1044029</v>
      </c>
      <c r="L18" s="58">
        <v>328369</v>
      </c>
      <c r="M18" s="58">
        <v>137364</v>
      </c>
    </row>
    <row r="19" spans="1:13" ht="15.75">
      <c r="B19" s="51" t="s">
        <v>15</v>
      </c>
      <c r="C19" s="56">
        <f t="shared" si="2"/>
        <v>79719.701639748484</v>
      </c>
      <c r="D19" s="83">
        <v>274912</v>
      </c>
      <c r="E19" s="59">
        <v>37924</v>
      </c>
      <c r="F19" s="57">
        <f t="shared" si="0"/>
        <v>24182.653187029959</v>
      </c>
      <c r="G19" s="84">
        <f t="shared" si="1"/>
        <v>10658.919985205275</v>
      </c>
      <c r="H19" s="47"/>
      <c r="I19" s="51" t="s">
        <v>15</v>
      </c>
      <c r="J19" s="55">
        <v>16222</v>
      </c>
      <c r="K19" s="55">
        <v>1293213</v>
      </c>
      <c r="L19" s="58">
        <v>392291</v>
      </c>
      <c r="M19" s="58">
        <v>172909</v>
      </c>
    </row>
    <row r="20" spans="1:13" ht="15.75">
      <c r="B20" s="51" t="s">
        <v>16</v>
      </c>
      <c r="C20" s="56">
        <f t="shared" si="2"/>
        <v>73029.530201342277</v>
      </c>
      <c r="D20" s="83">
        <v>286250</v>
      </c>
      <c r="E20" s="59">
        <v>36562</v>
      </c>
      <c r="F20" s="57">
        <f t="shared" si="0"/>
        <v>21785.234899328858</v>
      </c>
      <c r="G20" s="84">
        <f t="shared" si="1"/>
        <v>10758.240119313945</v>
      </c>
      <c r="H20" s="47"/>
      <c r="I20" s="51" t="s">
        <v>16</v>
      </c>
      <c r="J20" s="55">
        <v>6705</v>
      </c>
      <c r="K20" s="55">
        <v>489663</v>
      </c>
      <c r="L20" s="58">
        <v>146070</v>
      </c>
      <c r="M20" s="58">
        <v>72134</v>
      </c>
    </row>
    <row r="21" spans="1:13" ht="15.75">
      <c r="B21" s="51" t="s">
        <v>17</v>
      </c>
      <c r="C21" s="56">
        <f t="shared" si="2"/>
        <v>74781.868000953065</v>
      </c>
      <c r="D21" s="83">
        <v>289966</v>
      </c>
      <c r="E21" s="59">
        <v>36012</v>
      </c>
      <c r="F21" s="57">
        <f t="shared" si="0"/>
        <v>23338.277340957826</v>
      </c>
      <c r="G21" s="84">
        <f t="shared" si="1"/>
        <v>10124.25542053848</v>
      </c>
      <c r="H21" s="47"/>
      <c r="I21" s="51" t="s">
        <v>17</v>
      </c>
      <c r="J21" s="55">
        <v>16788</v>
      </c>
      <c r="K21" s="55">
        <v>1255438</v>
      </c>
      <c r="L21" s="58">
        <v>391803</v>
      </c>
      <c r="M21" s="58">
        <v>169966</v>
      </c>
    </row>
    <row r="22" spans="1:13" ht="15.75">
      <c r="B22" s="51" t="s">
        <v>18</v>
      </c>
      <c r="C22" s="56">
        <f t="shared" si="2"/>
        <v>78327.011744236632</v>
      </c>
      <c r="D22" s="83">
        <v>323930</v>
      </c>
      <c r="E22" s="59">
        <v>34463</v>
      </c>
      <c r="F22" s="57">
        <f t="shared" si="0"/>
        <v>22901.783384080038</v>
      </c>
      <c r="G22" s="84">
        <f t="shared" si="1"/>
        <v>10391.039582427144</v>
      </c>
      <c r="H22" s="47"/>
      <c r="I22" s="51" t="s">
        <v>18</v>
      </c>
      <c r="J22" s="55">
        <v>11495</v>
      </c>
      <c r="K22" s="55">
        <v>900369</v>
      </c>
      <c r="L22" s="58">
        <v>263256</v>
      </c>
      <c r="M22" s="58">
        <v>119445</v>
      </c>
    </row>
    <row r="23" spans="1:13" ht="15.75">
      <c r="B23" s="51" t="s">
        <v>19</v>
      </c>
      <c r="C23" s="56">
        <f t="shared" si="2"/>
        <v>98715.544562108684</v>
      </c>
      <c r="D23" s="83">
        <v>353074</v>
      </c>
      <c r="E23" s="59">
        <v>37714</v>
      </c>
      <c r="F23" s="57">
        <f t="shared" si="0"/>
        <v>14810.234211950221</v>
      </c>
      <c r="G23" s="84">
        <f t="shared" si="1"/>
        <v>14723.428924789365</v>
      </c>
      <c r="H23" s="47"/>
      <c r="I23" s="51" t="s">
        <v>19</v>
      </c>
      <c r="J23" s="55">
        <v>12937</v>
      </c>
      <c r="K23" s="55">
        <v>1277083</v>
      </c>
      <c r="L23" s="58">
        <v>191600</v>
      </c>
      <c r="M23" s="58">
        <v>190477</v>
      </c>
    </row>
    <row r="24" spans="1:13" ht="15.75">
      <c r="B24" s="51" t="s">
        <v>20</v>
      </c>
      <c r="C24" s="56">
        <f t="shared" si="2"/>
        <v>76817.986988136239</v>
      </c>
      <c r="D24" s="83">
        <v>252177</v>
      </c>
      <c r="E24" s="59">
        <v>36889</v>
      </c>
      <c r="F24" s="57">
        <f t="shared" si="0"/>
        <v>24454.49674703406</v>
      </c>
      <c r="G24" s="84">
        <f t="shared" si="1"/>
        <v>9602.6789131266742</v>
      </c>
      <c r="H24" s="47"/>
      <c r="I24" s="51" t="s">
        <v>20</v>
      </c>
      <c r="J24" s="55">
        <v>13065</v>
      </c>
      <c r="K24" s="55">
        <v>1003627</v>
      </c>
      <c r="L24" s="58">
        <v>319498</v>
      </c>
      <c r="M24" s="58">
        <v>125459</v>
      </c>
    </row>
    <row r="25" spans="1:13" ht="15.75">
      <c r="B25" s="51" t="s">
        <v>21</v>
      </c>
      <c r="C25" s="56">
        <f t="shared" si="2"/>
        <v>80549.409442000629</v>
      </c>
      <c r="D25" s="83">
        <v>353504</v>
      </c>
      <c r="E25" s="59">
        <v>44122</v>
      </c>
      <c r="F25" s="57">
        <f t="shared" si="0"/>
        <v>24852.758823733158</v>
      </c>
      <c r="G25" s="84">
        <f t="shared" si="1"/>
        <v>10502.649717709814</v>
      </c>
      <c r="H25" s="47"/>
      <c r="I25" s="51" t="s">
        <v>21</v>
      </c>
      <c r="J25" s="55">
        <v>28871</v>
      </c>
      <c r="K25" s="55">
        <v>2325542</v>
      </c>
      <c r="L25" s="58">
        <v>717524</v>
      </c>
      <c r="M25" s="58">
        <v>303222</v>
      </c>
    </row>
    <row r="26" spans="1:13" ht="15.75">
      <c r="B26" s="51" t="s">
        <v>22</v>
      </c>
      <c r="C26" s="56">
        <f t="shared" si="2"/>
        <v>80246.57424473115</v>
      </c>
      <c r="D26" s="83">
        <v>299389</v>
      </c>
      <c r="E26" s="59">
        <v>33281</v>
      </c>
      <c r="F26" s="57">
        <f t="shared" si="0"/>
        <v>26172.289446269733</v>
      </c>
      <c r="G26" s="84">
        <f t="shared" si="1"/>
        <v>8912.3327189678657</v>
      </c>
      <c r="H26" s="47"/>
      <c r="I26" s="51" t="s">
        <v>22</v>
      </c>
      <c r="J26" s="55">
        <v>24958</v>
      </c>
      <c r="K26" s="55">
        <v>2002794</v>
      </c>
      <c r="L26" s="58">
        <v>653208</v>
      </c>
      <c r="M26" s="58">
        <v>222434</v>
      </c>
    </row>
    <row r="27" spans="1:13" ht="15.75">
      <c r="B27" s="51" t="s">
        <v>23</v>
      </c>
      <c r="C27" s="56">
        <f t="shared" si="2"/>
        <v>89879.791100387869</v>
      </c>
      <c r="D27" s="83">
        <v>409357</v>
      </c>
      <c r="E27" s="59">
        <v>43535</v>
      </c>
      <c r="F27" s="57">
        <f t="shared" si="0"/>
        <v>24027.21192315915</v>
      </c>
      <c r="G27" s="84">
        <f t="shared" si="1"/>
        <v>14571.165338138431</v>
      </c>
      <c r="H27" s="47"/>
      <c r="I27" s="51" t="s">
        <v>23</v>
      </c>
      <c r="J27" s="55">
        <v>98229</v>
      </c>
      <c r="K27" s="55">
        <v>8828802</v>
      </c>
      <c r="L27" s="58">
        <v>2360169</v>
      </c>
      <c r="M27" s="58">
        <v>1431311</v>
      </c>
    </row>
    <row r="28" spans="1:13" ht="15.75">
      <c r="B28" s="51" t="s">
        <v>24</v>
      </c>
      <c r="C28" s="56">
        <f t="shared" si="2"/>
        <v>66173.06097055164</v>
      </c>
      <c r="D28" s="83">
        <v>240163</v>
      </c>
      <c r="E28" s="59">
        <v>30888</v>
      </c>
      <c r="F28" s="57">
        <f t="shared" si="0"/>
        <v>23105.76524263791</v>
      </c>
      <c r="G28" s="84">
        <f t="shared" si="1"/>
        <v>7490.5640812940692</v>
      </c>
      <c r="H28" s="47"/>
      <c r="I28" s="51" t="s">
        <v>24</v>
      </c>
      <c r="J28" s="55">
        <v>9644</v>
      </c>
      <c r="K28" s="55">
        <v>638173</v>
      </c>
      <c r="L28" s="58">
        <v>222832</v>
      </c>
      <c r="M28" s="58">
        <v>72239</v>
      </c>
    </row>
    <row r="29" spans="1:13" ht="15.75">
      <c r="B29" s="51" t="s">
        <v>25</v>
      </c>
      <c r="C29" s="56">
        <f t="shared" si="2"/>
        <v>75813.471502590677</v>
      </c>
      <c r="D29" s="83">
        <v>330431</v>
      </c>
      <c r="E29" s="59">
        <v>32970</v>
      </c>
      <c r="F29" s="57">
        <f t="shared" si="0"/>
        <v>22517.810880829016</v>
      </c>
      <c r="G29" s="84">
        <f t="shared" si="1"/>
        <v>9756.8005181347144</v>
      </c>
      <c r="H29" s="47"/>
      <c r="I29" s="51" t="s">
        <v>25</v>
      </c>
      <c r="J29" s="55">
        <v>6176</v>
      </c>
      <c r="K29" s="55">
        <v>468224</v>
      </c>
      <c r="L29" s="58">
        <v>139070</v>
      </c>
      <c r="M29" s="58">
        <v>60258</v>
      </c>
    </row>
    <row r="30" spans="1:13" ht="15.75">
      <c r="B30" s="51" t="s">
        <v>26</v>
      </c>
      <c r="C30" s="56">
        <f t="shared" si="2"/>
        <v>64539.497454426011</v>
      </c>
      <c r="D30" s="83">
        <v>250811</v>
      </c>
      <c r="E30" s="59">
        <v>27109</v>
      </c>
      <c r="F30" s="57">
        <f t="shared" si="0"/>
        <v>21670.060765314502</v>
      </c>
      <c r="G30" s="84">
        <f t="shared" si="1"/>
        <v>8823.4521267860073</v>
      </c>
      <c r="H30" s="47"/>
      <c r="I30" s="51" t="s">
        <v>26</v>
      </c>
      <c r="J30" s="55">
        <v>6089</v>
      </c>
      <c r="K30" s="55">
        <v>392981</v>
      </c>
      <c r="L30" s="58">
        <v>131949</v>
      </c>
      <c r="M30" s="58">
        <v>53726</v>
      </c>
    </row>
    <row r="31" spans="1:13" ht="15.75">
      <c r="B31" s="51" t="s">
        <v>27</v>
      </c>
      <c r="C31" s="56">
        <f t="shared" si="2"/>
        <v>83429.246239893357</v>
      </c>
      <c r="D31" s="83">
        <v>342871</v>
      </c>
      <c r="E31" s="59">
        <v>40486</v>
      </c>
      <c r="F31" s="57">
        <f t="shared" si="0"/>
        <v>23217.955777088708</v>
      </c>
      <c r="G31" s="84">
        <f t="shared" si="1"/>
        <v>12422.725823745908</v>
      </c>
      <c r="H31" s="47"/>
      <c r="I31" s="51" t="s">
        <v>27</v>
      </c>
      <c r="J31" s="55">
        <v>34507</v>
      </c>
      <c r="K31" s="55">
        <v>2878893</v>
      </c>
      <c r="L31" s="58">
        <v>801182</v>
      </c>
      <c r="M31" s="58">
        <v>428671</v>
      </c>
    </row>
    <row r="32" spans="1:13" ht="15.75">
      <c r="B32" s="51" t="s">
        <v>28</v>
      </c>
      <c r="C32" s="56">
        <f t="shared" si="2"/>
        <v>68200.040992006558</v>
      </c>
      <c r="D32" s="83">
        <v>290651</v>
      </c>
      <c r="E32" s="59">
        <v>34384</v>
      </c>
      <c r="F32" s="57">
        <f t="shared" si="0"/>
        <v>19432.055749128922</v>
      </c>
      <c r="G32" s="84">
        <f t="shared" si="1"/>
        <v>9473.2527157204349</v>
      </c>
      <c r="H32" s="47"/>
      <c r="I32" s="51" t="s">
        <v>28</v>
      </c>
      <c r="J32" s="55">
        <v>4879</v>
      </c>
      <c r="K32" s="55">
        <v>332748</v>
      </c>
      <c r="L32" s="58">
        <v>94809</v>
      </c>
      <c r="M32" s="58">
        <v>46220</v>
      </c>
    </row>
    <row r="33" spans="2:13" ht="15.75">
      <c r="B33" s="51" t="s">
        <v>29</v>
      </c>
      <c r="C33" s="56">
        <f t="shared" si="2"/>
        <v>70420.167455405899</v>
      </c>
      <c r="D33" s="83">
        <v>279644</v>
      </c>
      <c r="E33" s="59">
        <v>35101</v>
      </c>
      <c r="F33" s="57">
        <f t="shared" si="0"/>
        <v>22485.475063705861</v>
      </c>
      <c r="G33" s="84">
        <f t="shared" si="1"/>
        <v>8420.3858755005458</v>
      </c>
      <c r="H33" s="47"/>
      <c r="I33" s="51" t="s">
        <v>29</v>
      </c>
      <c r="J33" s="55">
        <v>13735</v>
      </c>
      <c r="K33" s="55">
        <v>967221</v>
      </c>
      <c r="L33" s="58">
        <v>308838</v>
      </c>
      <c r="M33" s="58">
        <v>115654</v>
      </c>
    </row>
    <row r="34" spans="2:13" ht="15.75">
      <c r="B34" s="51" t="s">
        <v>30</v>
      </c>
      <c r="C34" s="56">
        <f t="shared" si="2"/>
        <v>82053.192450103859</v>
      </c>
      <c r="D34" s="83">
        <v>250602</v>
      </c>
      <c r="E34" s="59">
        <v>49286</v>
      </c>
      <c r="F34" s="57">
        <f t="shared" si="0"/>
        <v>27320.599656822902</v>
      </c>
      <c r="G34" s="84">
        <f t="shared" si="1"/>
        <v>9661.6093199674888</v>
      </c>
      <c r="H34" s="47"/>
      <c r="I34" s="51" t="s">
        <v>30</v>
      </c>
      <c r="J34" s="55">
        <v>11073</v>
      </c>
      <c r="K34" s="55">
        <v>908575</v>
      </c>
      <c r="L34" s="58">
        <v>302521</v>
      </c>
      <c r="M34" s="58">
        <v>106983</v>
      </c>
    </row>
    <row r="35" spans="2:13" ht="15.75">
      <c r="B35" s="51" t="s">
        <v>31</v>
      </c>
      <c r="C35" s="56">
        <f t="shared" si="2"/>
        <v>85609.114662866064</v>
      </c>
      <c r="D35" s="83">
        <v>358674</v>
      </c>
      <c r="E35" s="59">
        <v>47211</v>
      </c>
      <c r="F35" s="57">
        <f t="shared" si="0"/>
        <v>22999.966066035493</v>
      </c>
      <c r="G35" s="84">
        <f t="shared" si="1"/>
        <v>10727.408463130747</v>
      </c>
      <c r="H35" s="47"/>
      <c r="I35" s="51" t="s">
        <v>31</v>
      </c>
      <c r="J35" s="55">
        <v>29469</v>
      </c>
      <c r="K35" s="55">
        <v>2522815</v>
      </c>
      <c r="L35" s="58">
        <v>677786</v>
      </c>
      <c r="M35" s="58">
        <v>316126</v>
      </c>
    </row>
    <row r="36" spans="2:13" ht="15.75">
      <c r="B36" s="51" t="s">
        <v>32</v>
      </c>
      <c r="C36" s="56">
        <f t="shared" si="2"/>
        <v>78920.448999511966</v>
      </c>
      <c r="D36" s="83">
        <v>284534</v>
      </c>
      <c r="E36" s="59">
        <v>40625</v>
      </c>
      <c r="F36" s="57">
        <f t="shared" si="0"/>
        <v>27649.715308280462</v>
      </c>
      <c r="G36" s="84">
        <f t="shared" si="1"/>
        <v>10062.859931673987</v>
      </c>
      <c r="H36" s="47"/>
      <c r="I36" s="51" t="s">
        <v>32</v>
      </c>
      <c r="J36" s="55">
        <v>30735</v>
      </c>
      <c r="K36" s="55">
        <v>2425620</v>
      </c>
      <c r="L36" s="58">
        <v>849814</v>
      </c>
      <c r="M36" s="58">
        <v>309282</v>
      </c>
    </row>
    <row r="37" spans="2:13" ht="15.75">
      <c r="B37" s="51" t="s">
        <v>33</v>
      </c>
      <c r="C37" s="56">
        <f t="shared" si="2"/>
        <v>81912.488295880146</v>
      </c>
      <c r="D37" s="83">
        <v>396526</v>
      </c>
      <c r="E37" s="59">
        <v>44492</v>
      </c>
      <c r="F37" s="57">
        <f t="shared" si="0"/>
        <v>23485.978464419477</v>
      </c>
      <c r="G37" s="84">
        <f t="shared" si="1"/>
        <v>12378.663389513109</v>
      </c>
      <c r="H37" s="47"/>
      <c r="I37" s="51" t="s">
        <v>33</v>
      </c>
      <c r="J37" s="55">
        <v>85440</v>
      </c>
      <c r="K37" s="55">
        <v>6998603</v>
      </c>
      <c r="L37" s="58">
        <v>2006642</v>
      </c>
      <c r="M37" s="58">
        <v>1057633</v>
      </c>
    </row>
    <row r="38" spans="2:13" ht="15.75">
      <c r="B38" s="51" t="s">
        <v>34</v>
      </c>
      <c r="C38" s="56">
        <f t="shared" si="2"/>
        <v>81194.454072790293</v>
      </c>
      <c r="D38" s="83">
        <v>351836</v>
      </c>
      <c r="E38" s="59">
        <v>39821</v>
      </c>
      <c r="F38" s="57">
        <f t="shared" si="0"/>
        <v>19959.072123716836</v>
      </c>
      <c r="G38" s="84">
        <f t="shared" si="1"/>
        <v>12165.151313158245</v>
      </c>
      <c r="H38" s="47"/>
      <c r="I38" s="51" t="s">
        <v>34</v>
      </c>
      <c r="J38" s="55">
        <v>37505</v>
      </c>
      <c r="K38" s="55">
        <v>3045198</v>
      </c>
      <c r="L38" s="58">
        <v>748565</v>
      </c>
      <c r="M38" s="58">
        <v>456254</v>
      </c>
    </row>
    <row r="39" spans="2:13" ht="15.75">
      <c r="B39" s="51" t="s">
        <v>35</v>
      </c>
      <c r="C39" s="56">
        <f t="shared" si="2"/>
        <v>68368.203198494826</v>
      </c>
      <c r="D39" s="83">
        <v>245942</v>
      </c>
      <c r="E39" s="59">
        <v>38437</v>
      </c>
      <c r="F39" s="57">
        <f t="shared" si="0"/>
        <v>23246.848541862651</v>
      </c>
      <c r="G39" s="84">
        <f t="shared" si="1"/>
        <v>10236.312323612417</v>
      </c>
      <c r="H39" s="47"/>
      <c r="I39" s="51" t="s">
        <v>35</v>
      </c>
      <c r="J39" s="55">
        <v>5315</v>
      </c>
      <c r="K39" s="55">
        <v>363377</v>
      </c>
      <c r="L39" s="58">
        <v>123557</v>
      </c>
      <c r="M39" s="58">
        <v>54406</v>
      </c>
    </row>
    <row r="40" spans="2:13" ht="15.75">
      <c r="B40" s="51" t="s">
        <v>36</v>
      </c>
      <c r="C40" s="56">
        <f t="shared" si="2"/>
        <v>87107.922548792718</v>
      </c>
      <c r="D40" s="83">
        <v>382997</v>
      </c>
      <c r="E40" s="59">
        <v>44760</v>
      </c>
      <c r="F40" s="57">
        <f t="shared" si="0"/>
        <v>21125.395356013269</v>
      </c>
      <c r="G40" s="84">
        <f t="shared" si="1"/>
        <v>12824.770500655713</v>
      </c>
      <c r="H40" s="47"/>
      <c r="I40" s="51" t="s">
        <v>36</v>
      </c>
      <c r="J40" s="55">
        <v>25926</v>
      </c>
      <c r="K40" s="55">
        <v>2258360</v>
      </c>
      <c r="L40" s="58">
        <v>547697</v>
      </c>
      <c r="M40" s="58">
        <v>332495</v>
      </c>
    </row>
  </sheetData>
  <mergeCells count="1">
    <mergeCell ref="B2:C3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workbookViewId="0">
      <selection activeCell="B2" sqref="B2"/>
    </sheetView>
  </sheetViews>
  <sheetFormatPr defaultColWidth="8.85546875" defaultRowHeight="15"/>
  <cols>
    <col min="1" max="1" width="0.28515625" style="64" customWidth="1"/>
    <col min="2" max="2" width="14" style="64" customWidth="1"/>
    <col min="3" max="3" width="12.140625" style="64" customWidth="1"/>
    <col min="4" max="10" width="9.7109375" style="64" customWidth="1"/>
    <col min="11" max="13" width="8.7109375" style="64" customWidth="1"/>
    <col min="14" max="14" width="0.28515625" style="64" customWidth="1"/>
    <col min="15" max="15" width="14.42578125" style="64" bestFit="1" customWidth="1"/>
    <col min="16" max="26" width="8.85546875" style="64"/>
    <col min="27" max="27" width="0.28515625" style="64" customWidth="1"/>
    <col min="28" max="16384" width="8.85546875" style="64"/>
  </cols>
  <sheetData>
    <row r="1" spans="1:27" ht="2.1" customHeight="1">
      <c r="A1" s="86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86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86"/>
    </row>
    <row r="2" spans="1:27" ht="21">
      <c r="A2" s="88"/>
      <c r="B2" s="87" t="s">
        <v>106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88"/>
      <c r="O2" s="87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86"/>
    </row>
    <row r="3" spans="1:27" ht="15" customHeight="1">
      <c r="A3" s="86"/>
      <c r="C3" s="71" t="s">
        <v>68</v>
      </c>
      <c r="D3" s="71"/>
      <c r="N3" s="86"/>
      <c r="P3" s="71" t="s">
        <v>68</v>
      </c>
      <c r="Q3" s="71"/>
      <c r="AA3" s="86"/>
    </row>
    <row r="4" spans="1:27" ht="15" customHeight="1">
      <c r="A4" s="86"/>
      <c r="C4" s="71"/>
      <c r="D4" s="71" t="s">
        <v>69</v>
      </c>
      <c r="N4" s="86"/>
      <c r="P4" s="71"/>
      <c r="Q4" s="71" t="s">
        <v>69</v>
      </c>
      <c r="AA4" s="86"/>
    </row>
    <row r="5" spans="1:27" ht="18.75">
      <c r="A5" s="86"/>
      <c r="B5" s="264" t="s">
        <v>82</v>
      </c>
      <c r="C5" s="264"/>
      <c r="D5" s="264"/>
      <c r="E5" s="264"/>
      <c r="F5" s="264"/>
      <c r="G5" s="264"/>
      <c r="H5" s="264"/>
      <c r="I5" s="264"/>
      <c r="N5" s="86"/>
      <c r="O5" s="264" t="s">
        <v>94</v>
      </c>
      <c r="P5" s="264"/>
      <c r="Q5" s="264"/>
      <c r="R5" s="264"/>
      <c r="S5" s="264"/>
      <c r="T5" s="264"/>
      <c r="U5" s="264"/>
      <c r="V5" s="264"/>
      <c r="AA5" s="86"/>
    </row>
    <row r="6" spans="1:27" ht="47.25" customHeight="1">
      <c r="A6" s="86"/>
      <c r="B6" s="68"/>
      <c r="C6" s="69" t="s">
        <v>83</v>
      </c>
      <c r="D6" s="69" t="s">
        <v>84</v>
      </c>
      <c r="E6" s="69" t="s">
        <v>85</v>
      </c>
      <c r="F6" s="69" t="s">
        <v>86</v>
      </c>
      <c r="G6" s="69" t="s">
        <v>87</v>
      </c>
      <c r="H6" s="69" t="s">
        <v>88</v>
      </c>
      <c r="I6" s="69" t="s">
        <v>89</v>
      </c>
      <c r="J6" s="69" t="s">
        <v>90</v>
      </c>
      <c r="K6" s="69" t="s">
        <v>91</v>
      </c>
      <c r="L6" s="69" t="s">
        <v>92</v>
      </c>
      <c r="M6" s="69" t="s">
        <v>93</v>
      </c>
      <c r="N6" s="86"/>
      <c r="O6" s="68"/>
      <c r="P6" s="69" t="s">
        <v>95</v>
      </c>
      <c r="Q6" s="69" t="s">
        <v>96</v>
      </c>
      <c r="R6" s="69" t="s">
        <v>97</v>
      </c>
      <c r="S6" s="69" t="s">
        <v>98</v>
      </c>
      <c r="T6" s="69" t="s">
        <v>99</v>
      </c>
      <c r="U6" s="69" t="s">
        <v>100</v>
      </c>
      <c r="V6" s="69" t="s">
        <v>101</v>
      </c>
      <c r="W6" s="69" t="s">
        <v>102</v>
      </c>
      <c r="X6" s="69" t="s">
        <v>103</v>
      </c>
      <c r="Y6" s="69" t="s">
        <v>104</v>
      </c>
      <c r="Z6" s="69" t="s">
        <v>105</v>
      </c>
      <c r="AA6" s="86"/>
    </row>
    <row r="7" spans="1:27" ht="2.1" customHeight="1">
      <c r="A7" s="86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86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86"/>
    </row>
    <row r="8" spans="1:27">
      <c r="A8" s="86"/>
      <c r="B8" s="81" t="s">
        <v>2</v>
      </c>
      <c r="C8" s="65" t="s">
        <v>70</v>
      </c>
      <c r="D8" s="66">
        <v>6.6000000000000003E-2</v>
      </c>
      <c r="E8" s="67">
        <v>34004</v>
      </c>
      <c r="F8" s="66">
        <v>0.13500000000000001</v>
      </c>
      <c r="G8" s="66">
        <v>1</v>
      </c>
      <c r="H8" s="66">
        <v>1</v>
      </c>
      <c r="I8" s="66">
        <v>1</v>
      </c>
      <c r="J8" s="66">
        <v>1</v>
      </c>
      <c r="K8" s="65" t="s">
        <v>70</v>
      </c>
      <c r="L8" s="65" t="s">
        <v>70</v>
      </c>
      <c r="M8" s="65" t="s">
        <v>70</v>
      </c>
      <c r="N8" s="86"/>
      <c r="O8" s="81" t="s">
        <v>2</v>
      </c>
      <c r="P8" s="65" t="s">
        <v>70</v>
      </c>
      <c r="Q8" s="66">
        <v>8.2000000000000003E-2</v>
      </c>
      <c r="R8" s="67">
        <v>32691</v>
      </c>
      <c r="S8" s="66">
        <v>0.13800000000000001</v>
      </c>
      <c r="T8" s="66">
        <v>1</v>
      </c>
      <c r="U8" s="66">
        <v>1</v>
      </c>
      <c r="V8" s="66">
        <v>1</v>
      </c>
      <c r="W8" s="66">
        <v>1</v>
      </c>
      <c r="X8" s="65" t="s">
        <v>70</v>
      </c>
      <c r="Y8" s="65" t="s">
        <v>70</v>
      </c>
      <c r="Z8" s="65" t="s">
        <v>70</v>
      </c>
      <c r="AA8" s="86"/>
    </row>
    <row r="9" spans="1:27" ht="30">
      <c r="A9" s="86"/>
      <c r="B9" s="81" t="s">
        <v>71</v>
      </c>
      <c r="C9" s="65" t="s">
        <v>70</v>
      </c>
      <c r="D9" s="66">
        <v>6.8000000000000005E-2</v>
      </c>
      <c r="E9" s="67">
        <v>25391</v>
      </c>
      <c r="F9" s="66">
        <v>0.154</v>
      </c>
      <c r="G9" s="66">
        <v>1.036</v>
      </c>
      <c r="H9" s="66">
        <v>0.747</v>
      </c>
      <c r="I9" s="66">
        <v>1.339</v>
      </c>
      <c r="J9" s="66">
        <v>1.1419999999999999</v>
      </c>
      <c r="K9" s="65" t="s">
        <v>70</v>
      </c>
      <c r="L9" s="65" t="s">
        <v>70</v>
      </c>
      <c r="M9" s="65" t="s">
        <v>70</v>
      </c>
      <c r="N9" s="86"/>
      <c r="O9" s="81" t="s">
        <v>71</v>
      </c>
      <c r="P9" s="65" t="s">
        <v>70</v>
      </c>
      <c r="Q9" s="66">
        <v>8.4000000000000005E-2</v>
      </c>
      <c r="R9" s="67">
        <v>24553</v>
      </c>
      <c r="S9" s="66">
        <v>0.156</v>
      </c>
      <c r="T9" s="66">
        <v>1.0249999999999999</v>
      </c>
      <c r="U9" s="66">
        <v>0.751</v>
      </c>
      <c r="V9" s="66">
        <v>1.331</v>
      </c>
      <c r="W9" s="66">
        <v>1.1319999999999999</v>
      </c>
      <c r="X9" s="65" t="s">
        <v>70</v>
      </c>
      <c r="Y9" s="65" t="s">
        <v>70</v>
      </c>
      <c r="Z9" s="65" t="s">
        <v>70</v>
      </c>
      <c r="AA9" s="86"/>
    </row>
    <row r="10" spans="1:27">
      <c r="A10" s="86"/>
      <c r="B10" s="81" t="s">
        <v>3</v>
      </c>
      <c r="C10" s="65" t="s">
        <v>70</v>
      </c>
      <c r="D10" s="66">
        <v>7.4999999999999997E-2</v>
      </c>
      <c r="E10" s="67">
        <v>29344</v>
      </c>
      <c r="F10" s="66">
        <v>0.13600000000000001</v>
      </c>
      <c r="G10" s="66">
        <v>1.139</v>
      </c>
      <c r="H10" s="66">
        <v>0.86299999999999999</v>
      </c>
      <c r="I10" s="66">
        <v>1.159</v>
      </c>
      <c r="J10" s="66">
        <v>1.012</v>
      </c>
      <c r="K10" s="65" t="s">
        <v>70</v>
      </c>
      <c r="L10" s="65" t="s">
        <v>70</v>
      </c>
      <c r="M10" s="65" t="s">
        <v>70</v>
      </c>
      <c r="N10" s="86"/>
      <c r="O10" s="81" t="s">
        <v>3</v>
      </c>
      <c r="P10" s="65" t="s">
        <v>70</v>
      </c>
      <c r="Q10" s="66">
        <v>8.8999999999999996E-2</v>
      </c>
      <c r="R10" s="67">
        <v>27914</v>
      </c>
      <c r="S10" s="66">
        <v>0.14199999999999999</v>
      </c>
      <c r="T10" s="66">
        <v>1.0840000000000001</v>
      </c>
      <c r="U10" s="66">
        <v>0.85399999999999998</v>
      </c>
      <c r="V10" s="66">
        <v>1.171</v>
      </c>
      <c r="W10" s="66">
        <v>1.0249999999999999</v>
      </c>
      <c r="X10" s="65" t="s">
        <v>70</v>
      </c>
      <c r="Y10" s="65" t="s">
        <v>70</v>
      </c>
      <c r="Z10" s="65" t="s">
        <v>70</v>
      </c>
      <c r="AA10" s="86"/>
    </row>
    <row r="11" spans="1:27" ht="30">
      <c r="A11" s="86"/>
      <c r="B11" s="81" t="s">
        <v>72</v>
      </c>
      <c r="C11" s="65" t="s">
        <v>70</v>
      </c>
      <c r="D11" s="66">
        <v>8.4000000000000005E-2</v>
      </c>
      <c r="E11" s="67">
        <v>22294</v>
      </c>
      <c r="F11" s="66">
        <v>0.16</v>
      </c>
      <c r="G11" s="66">
        <v>1.282</v>
      </c>
      <c r="H11" s="66">
        <v>0.65600000000000003</v>
      </c>
      <c r="I11" s="66">
        <v>1.5249999999999999</v>
      </c>
      <c r="J11" s="66">
        <v>1.1879999999999999</v>
      </c>
      <c r="K11" s="65" t="s">
        <v>70</v>
      </c>
      <c r="L11" s="65" t="s">
        <v>70</v>
      </c>
      <c r="M11" s="65" t="s">
        <v>70</v>
      </c>
      <c r="N11" s="86"/>
      <c r="O11" s="81" t="s">
        <v>72</v>
      </c>
      <c r="P11" s="65" t="s">
        <v>70</v>
      </c>
      <c r="Q11" s="66">
        <v>0.10100000000000001</v>
      </c>
      <c r="R11" s="67">
        <v>21298</v>
      </c>
      <c r="S11" s="66">
        <v>0.16400000000000001</v>
      </c>
      <c r="T11" s="66">
        <v>1.2290000000000001</v>
      </c>
      <c r="U11" s="66">
        <v>0.65100000000000002</v>
      </c>
      <c r="V11" s="66">
        <v>1.5349999999999999</v>
      </c>
      <c r="W11" s="66">
        <v>1.1859999999999999</v>
      </c>
      <c r="X11" s="65" t="s">
        <v>70</v>
      </c>
      <c r="Y11" s="65" t="s">
        <v>70</v>
      </c>
      <c r="Z11" s="65" t="s">
        <v>70</v>
      </c>
      <c r="AA11" s="86"/>
    </row>
    <row r="12" spans="1:27" ht="2.1" customHeight="1">
      <c r="A12" s="86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86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86"/>
    </row>
    <row r="13" spans="1:27">
      <c r="A13" s="86"/>
      <c r="B13" s="265" t="s">
        <v>73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86"/>
      <c r="O13" s="265" t="s">
        <v>73</v>
      </c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86"/>
    </row>
    <row r="14" spans="1:27" ht="15" customHeight="1">
      <c r="A14" s="86"/>
      <c r="B14" s="81" t="s">
        <v>5</v>
      </c>
      <c r="C14" s="65" t="s">
        <v>76</v>
      </c>
      <c r="D14" s="66">
        <v>0.104</v>
      </c>
      <c r="E14" s="67">
        <v>17361</v>
      </c>
      <c r="F14" s="66">
        <v>0.23</v>
      </c>
      <c r="G14" s="66">
        <v>1.5860000000000001</v>
      </c>
      <c r="H14" s="66">
        <v>0.51100000000000001</v>
      </c>
      <c r="I14" s="66">
        <v>1.9590000000000001</v>
      </c>
      <c r="J14" s="66">
        <v>1.7050000000000001</v>
      </c>
      <c r="K14" s="65">
        <v>175</v>
      </c>
      <c r="L14" s="70">
        <v>2902</v>
      </c>
      <c r="M14" s="65">
        <v>4</v>
      </c>
      <c r="N14" s="86"/>
      <c r="O14" s="81" t="s">
        <v>5</v>
      </c>
      <c r="P14" s="65" t="s">
        <v>76</v>
      </c>
      <c r="Q14" s="66">
        <v>0.125</v>
      </c>
      <c r="R14" s="67">
        <v>16263</v>
      </c>
      <c r="S14" s="66">
        <v>0.23</v>
      </c>
      <c r="T14" s="66">
        <v>1.5209999999999999</v>
      </c>
      <c r="U14" s="66">
        <v>0.497</v>
      </c>
      <c r="V14" s="66">
        <v>2.0099999999999998</v>
      </c>
      <c r="W14" s="66">
        <v>1.6619999999999999</v>
      </c>
      <c r="X14" s="65">
        <v>173.1</v>
      </c>
      <c r="Y14" s="70">
        <v>2940</v>
      </c>
      <c r="Z14" s="65">
        <v>4</v>
      </c>
      <c r="AA14" s="86"/>
    </row>
    <row r="15" spans="1:27" ht="15" customHeight="1">
      <c r="A15" s="86"/>
      <c r="B15" s="81" t="s">
        <v>6</v>
      </c>
      <c r="C15" s="65" t="s">
        <v>74</v>
      </c>
      <c r="D15" s="66">
        <v>9.4E-2</v>
      </c>
      <c r="E15" s="67">
        <v>21118</v>
      </c>
      <c r="F15" s="66">
        <v>0.161</v>
      </c>
      <c r="G15" s="66">
        <v>1.43</v>
      </c>
      <c r="H15" s="66">
        <v>0.621</v>
      </c>
      <c r="I15" s="66">
        <v>1.61</v>
      </c>
      <c r="J15" s="66">
        <v>1.196</v>
      </c>
      <c r="K15" s="65">
        <v>141.19999999999999</v>
      </c>
      <c r="L15" s="70">
        <v>2372</v>
      </c>
      <c r="M15" s="65">
        <v>4</v>
      </c>
      <c r="N15" s="86"/>
      <c r="O15" s="81" t="s">
        <v>6</v>
      </c>
      <c r="P15" s="65" t="s">
        <v>74</v>
      </c>
      <c r="Q15" s="66">
        <v>0.112</v>
      </c>
      <c r="R15" s="67">
        <v>19589</v>
      </c>
      <c r="S15" s="66">
        <v>0.157</v>
      </c>
      <c r="T15" s="66">
        <v>1.365</v>
      </c>
      <c r="U15" s="66">
        <v>0.59899999999999998</v>
      </c>
      <c r="V15" s="66">
        <v>1.669</v>
      </c>
      <c r="W15" s="66">
        <v>1.1359999999999999</v>
      </c>
      <c r="X15" s="65">
        <v>139</v>
      </c>
      <c r="Y15" s="70">
        <v>2384</v>
      </c>
      <c r="Z15" s="65">
        <v>4</v>
      </c>
      <c r="AA15" s="86"/>
    </row>
    <row r="16" spans="1:27" ht="15" customHeight="1">
      <c r="A16" s="86"/>
      <c r="B16" s="81" t="s">
        <v>7</v>
      </c>
      <c r="C16" s="65" t="s">
        <v>76</v>
      </c>
      <c r="D16" s="66">
        <v>7.0999999999999994E-2</v>
      </c>
      <c r="E16" s="67">
        <v>18937</v>
      </c>
      <c r="F16" s="66">
        <v>0.32800000000000001</v>
      </c>
      <c r="G16" s="66">
        <v>1.081</v>
      </c>
      <c r="H16" s="66">
        <v>0.55700000000000005</v>
      </c>
      <c r="I16" s="66">
        <v>1.796</v>
      </c>
      <c r="J16" s="66">
        <v>2.4340000000000002</v>
      </c>
      <c r="K16" s="65">
        <v>177</v>
      </c>
      <c r="L16" s="70">
        <v>2924</v>
      </c>
      <c r="M16" s="65">
        <v>4</v>
      </c>
      <c r="N16" s="86"/>
      <c r="O16" s="81" t="s">
        <v>7</v>
      </c>
      <c r="P16" s="65" t="s">
        <v>76</v>
      </c>
      <c r="Q16" s="66">
        <v>8.2000000000000003E-2</v>
      </c>
      <c r="R16" s="67">
        <v>18925</v>
      </c>
      <c r="S16" s="66">
        <v>0.30299999999999999</v>
      </c>
      <c r="T16" s="66">
        <v>0.99099999999999999</v>
      </c>
      <c r="U16" s="66">
        <v>0.57899999999999996</v>
      </c>
      <c r="V16" s="66">
        <v>1.7270000000000001</v>
      </c>
      <c r="W16" s="66">
        <v>2.194</v>
      </c>
      <c r="X16" s="65">
        <v>163.80000000000001</v>
      </c>
      <c r="Y16" s="70">
        <v>2835</v>
      </c>
      <c r="Z16" s="65">
        <v>4</v>
      </c>
      <c r="AA16" s="86"/>
    </row>
    <row r="17" spans="1:27" ht="15" customHeight="1">
      <c r="A17" s="86"/>
      <c r="B17" s="81" t="s">
        <v>8</v>
      </c>
      <c r="C17" s="65" t="s">
        <v>75</v>
      </c>
      <c r="D17" s="66">
        <v>6.9000000000000006E-2</v>
      </c>
      <c r="E17" s="67">
        <v>21974</v>
      </c>
      <c r="F17" s="66">
        <v>0.154</v>
      </c>
      <c r="G17" s="66">
        <v>1.0549999999999999</v>
      </c>
      <c r="H17" s="66">
        <v>0.64600000000000002</v>
      </c>
      <c r="I17" s="66">
        <v>1.5469999999999999</v>
      </c>
      <c r="J17" s="66">
        <v>1.1399999999999999</v>
      </c>
      <c r="K17" s="65">
        <v>124.8</v>
      </c>
      <c r="L17" s="70">
        <v>1902</v>
      </c>
      <c r="M17" s="65">
        <v>3</v>
      </c>
      <c r="N17" s="86"/>
      <c r="O17" s="81" t="s">
        <v>8</v>
      </c>
      <c r="P17" s="65" t="s">
        <v>75</v>
      </c>
      <c r="Q17" s="66">
        <v>8.2000000000000003E-2</v>
      </c>
      <c r="R17" s="67">
        <v>21023</v>
      </c>
      <c r="S17" s="66">
        <v>0.152</v>
      </c>
      <c r="T17" s="66">
        <v>1.0009999999999999</v>
      </c>
      <c r="U17" s="66">
        <v>0.64300000000000002</v>
      </c>
      <c r="V17" s="66">
        <v>1.5549999999999999</v>
      </c>
      <c r="W17" s="66">
        <v>1.1000000000000001</v>
      </c>
      <c r="X17" s="65">
        <v>121.9</v>
      </c>
      <c r="Y17" s="70">
        <v>1892</v>
      </c>
      <c r="Z17" s="65">
        <v>3</v>
      </c>
      <c r="AA17" s="86"/>
    </row>
    <row r="18" spans="1:27" ht="15" customHeight="1">
      <c r="A18" s="86"/>
      <c r="B18" s="81" t="s">
        <v>9</v>
      </c>
      <c r="C18" s="65" t="s">
        <v>75</v>
      </c>
      <c r="D18" s="66">
        <v>8.7999999999999995E-2</v>
      </c>
      <c r="E18" s="67">
        <v>22640</v>
      </c>
      <c r="F18" s="66">
        <v>0.13400000000000001</v>
      </c>
      <c r="G18" s="66">
        <v>1.3480000000000001</v>
      </c>
      <c r="H18" s="66">
        <v>0.66600000000000004</v>
      </c>
      <c r="I18" s="66">
        <v>1.502</v>
      </c>
      <c r="J18" s="66">
        <v>0.997</v>
      </c>
      <c r="K18" s="65">
        <v>128.19999999999999</v>
      </c>
      <c r="L18" s="70">
        <v>2012</v>
      </c>
      <c r="M18" s="65">
        <v>3</v>
      </c>
      <c r="N18" s="86"/>
      <c r="O18" s="81" t="s">
        <v>9</v>
      </c>
      <c r="P18" s="65" t="s">
        <v>75</v>
      </c>
      <c r="Q18" s="66">
        <v>0.106</v>
      </c>
      <c r="R18" s="67">
        <v>21269</v>
      </c>
      <c r="S18" s="66">
        <v>0.124</v>
      </c>
      <c r="T18" s="66">
        <v>1.292</v>
      </c>
      <c r="U18" s="66">
        <v>0.65100000000000002</v>
      </c>
      <c r="V18" s="66">
        <v>1.5369999999999999</v>
      </c>
      <c r="W18" s="66">
        <v>0.90100000000000002</v>
      </c>
      <c r="X18" s="65">
        <v>124.3</v>
      </c>
      <c r="Y18" s="70">
        <v>1970</v>
      </c>
      <c r="Z18" s="65">
        <v>3</v>
      </c>
      <c r="AA18" s="86"/>
    </row>
    <row r="19" spans="1:27" ht="15" customHeight="1">
      <c r="A19" s="86"/>
      <c r="B19" s="81" t="s">
        <v>10</v>
      </c>
      <c r="C19" s="65" t="s">
        <v>75</v>
      </c>
      <c r="D19" s="66">
        <v>9.0999999999999998E-2</v>
      </c>
      <c r="E19" s="67">
        <v>20509</v>
      </c>
      <c r="F19" s="66">
        <v>0.123</v>
      </c>
      <c r="G19" s="66">
        <v>1.39</v>
      </c>
      <c r="H19" s="66">
        <v>0.60299999999999998</v>
      </c>
      <c r="I19" s="66">
        <v>1.6579999999999999</v>
      </c>
      <c r="J19" s="66">
        <v>0.91500000000000004</v>
      </c>
      <c r="K19" s="65">
        <v>132.1</v>
      </c>
      <c r="L19" s="70">
        <v>2109</v>
      </c>
      <c r="M19" s="65">
        <v>3</v>
      </c>
      <c r="N19" s="86"/>
      <c r="O19" s="81" t="s">
        <v>10</v>
      </c>
      <c r="P19" s="65" t="s">
        <v>75</v>
      </c>
      <c r="Q19" s="66">
        <v>0.112</v>
      </c>
      <c r="R19" s="67">
        <v>19512</v>
      </c>
      <c r="S19" s="66">
        <v>0.126</v>
      </c>
      <c r="T19" s="66">
        <v>1.363</v>
      </c>
      <c r="U19" s="66">
        <v>0.59699999999999998</v>
      </c>
      <c r="V19" s="66">
        <v>1.675</v>
      </c>
      <c r="W19" s="66">
        <v>0.91100000000000003</v>
      </c>
      <c r="X19" s="65">
        <v>131.6</v>
      </c>
      <c r="Y19" s="70">
        <v>2171</v>
      </c>
      <c r="Z19" s="65">
        <v>3</v>
      </c>
      <c r="AA19" s="86"/>
    </row>
    <row r="20" spans="1:27" ht="15" customHeight="1">
      <c r="A20" s="86"/>
      <c r="B20" s="81" t="s">
        <v>11</v>
      </c>
      <c r="C20" s="65" t="s">
        <v>75</v>
      </c>
      <c r="D20" s="66">
        <v>6.8000000000000005E-2</v>
      </c>
      <c r="E20" s="67">
        <v>30515</v>
      </c>
      <c r="F20" s="66">
        <v>9.1999999999999998E-2</v>
      </c>
      <c r="G20" s="66">
        <v>1.04</v>
      </c>
      <c r="H20" s="66">
        <v>0.89700000000000002</v>
      </c>
      <c r="I20" s="66">
        <v>1.1140000000000001</v>
      </c>
      <c r="J20" s="66">
        <v>0.68100000000000005</v>
      </c>
      <c r="K20" s="65">
        <v>94.5</v>
      </c>
      <c r="L20" s="65">
        <v>820</v>
      </c>
      <c r="M20" s="65">
        <v>2</v>
      </c>
      <c r="N20" s="86"/>
      <c r="O20" s="81" t="s">
        <v>11</v>
      </c>
      <c r="P20" s="65" t="s">
        <v>75</v>
      </c>
      <c r="Q20" s="66">
        <v>8.4000000000000005E-2</v>
      </c>
      <c r="R20" s="67">
        <v>28564</v>
      </c>
      <c r="S20" s="66">
        <v>9.2999999999999999E-2</v>
      </c>
      <c r="T20" s="66">
        <v>1.024</v>
      </c>
      <c r="U20" s="66">
        <v>0.874</v>
      </c>
      <c r="V20" s="66">
        <v>1.1439999999999999</v>
      </c>
      <c r="W20" s="66">
        <v>0.67300000000000004</v>
      </c>
      <c r="X20" s="65">
        <v>94.7</v>
      </c>
      <c r="Y20" s="65">
        <v>898</v>
      </c>
      <c r="Z20" s="65">
        <v>2</v>
      </c>
      <c r="AA20" s="86"/>
    </row>
    <row r="21" spans="1:27" ht="15" customHeight="1">
      <c r="A21" s="86"/>
      <c r="B21" s="81" t="s">
        <v>12</v>
      </c>
      <c r="C21" s="65" t="s">
        <v>75</v>
      </c>
      <c r="D21" s="66">
        <v>8.7999999999999995E-2</v>
      </c>
      <c r="E21" s="67">
        <v>20517</v>
      </c>
      <c r="F21" s="66">
        <v>0.152</v>
      </c>
      <c r="G21" s="66">
        <v>1.349</v>
      </c>
      <c r="H21" s="66">
        <v>0.60299999999999998</v>
      </c>
      <c r="I21" s="66">
        <v>1.657</v>
      </c>
      <c r="J21" s="66">
        <v>1.129</v>
      </c>
      <c r="K21" s="65">
        <v>137.9</v>
      </c>
      <c r="L21" s="70">
        <v>2280</v>
      </c>
      <c r="M21" s="65">
        <v>3</v>
      </c>
      <c r="N21" s="86"/>
      <c r="O21" s="81" t="s">
        <v>12</v>
      </c>
      <c r="P21" s="65" t="s">
        <v>74</v>
      </c>
      <c r="Q21" s="66">
        <v>0.108</v>
      </c>
      <c r="R21" s="67">
        <v>19231</v>
      </c>
      <c r="S21" s="66">
        <v>0.16</v>
      </c>
      <c r="T21" s="66">
        <v>1.3180000000000001</v>
      </c>
      <c r="U21" s="66">
        <v>0.58799999999999997</v>
      </c>
      <c r="V21" s="66">
        <v>1.7</v>
      </c>
      <c r="W21" s="66">
        <v>1.157</v>
      </c>
      <c r="X21" s="65">
        <v>139.19999999999999</v>
      </c>
      <c r="Y21" s="70">
        <v>2389</v>
      </c>
      <c r="Z21" s="65">
        <v>4</v>
      </c>
      <c r="AA21" s="86"/>
    </row>
    <row r="22" spans="1:27" ht="15" customHeight="1">
      <c r="A22" s="86"/>
      <c r="B22" s="81" t="s">
        <v>13</v>
      </c>
      <c r="C22" s="65" t="s">
        <v>75</v>
      </c>
      <c r="D22" s="66">
        <v>9.5000000000000001E-2</v>
      </c>
      <c r="E22" s="67">
        <v>21602</v>
      </c>
      <c r="F22" s="66">
        <v>0.13900000000000001</v>
      </c>
      <c r="G22" s="66">
        <v>1.452</v>
      </c>
      <c r="H22" s="66">
        <v>0.63500000000000001</v>
      </c>
      <c r="I22" s="66">
        <v>1.5740000000000001</v>
      </c>
      <c r="J22" s="66">
        <v>1.0349999999999999</v>
      </c>
      <c r="K22" s="65">
        <v>135.4</v>
      </c>
      <c r="L22" s="70">
        <v>2206</v>
      </c>
      <c r="M22" s="65">
        <v>3</v>
      </c>
      <c r="N22" s="86"/>
      <c r="O22" s="81" t="s">
        <v>13</v>
      </c>
      <c r="P22" s="65" t="s">
        <v>74</v>
      </c>
      <c r="Q22" s="66">
        <v>0.113</v>
      </c>
      <c r="R22" s="67">
        <v>20427</v>
      </c>
      <c r="S22" s="66">
        <v>0.17</v>
      </c>
      <c r="T22" s="66">
        <v>1.377</v>
      </c>
      <c r="U22" s="66">
        <v>0.625</v>
      </c>
      <c r="V22" s="66">
        <v>1.6</v>
      </c>
      <c r="W22" s="66">
        <v>1.2330000000000001</v>
      </c>
      <c r="X22" s="65">
        <v>140.4</v>
      </c>
      <c r="Y22" s="70">
        <v>2420</v>
      </c>
      <c r="Z22" s="65">
        <v>4</v>
      </c>
      <c r="AA22" s="86"/>
    </row>
    <row r="23" spans="1:27" ht="15" customHeight="1">
      <c r="A23" s="86"/>
      <c r="B23" s="81" t="s">
        <v>14</v>
      </c>
      <c r="C23" s="65" t="s">
        <v>74</v>
      </c>
      <c r="D23" s="66">
        <v>7.2999999999999995E-2</v>
      </c>
      <c r="E23" s="67">
        <v>21266</v>
      </c>
      <c r="F23" s="66">
        <v>0.23</v>
      </c>
      <c r="G23" s="66">
        <v>1.119</v>
      </c>
      <c r="H23" s="66">
        <v>0.625</v>
      </c>
      <c r="I23" s="66">
        <v>1.599</v>
      </c>
      <c r="J23" s="66">
        <v>1.708</v>
      </c>
      <c r="K23" s="65">
        <v>147.5</v>
      </c>
      <c r="L23" s="70">
        <v>2514</v>
      </c>
      <c r="M23" s="65">
        <v>4</v>
      </c>
      <c r="N23" s="86"/>
      <c r="O23" s="81" t="s">
        <v>14</v>
      </c>
      <c r="P23" s="65" t="s">
        <v>74</v>
      </c>
      <c r="Q23" s="66">
        <v>8.7999999999999995E-2</v>
      </c>
      <c r="R23" s="67">
        <v>21009</v>
      </c>
      <c r="S23" s="66">
        <v>0.21299999999999999</v>
      </c>
      <c r="T23" s="66">
        <v>1.0669999999999999</v>
      </c>
      <c r="U23" s="66">
        <v>0.64300000000000002</v>
      </c>
      <c r="V23" s="66">
        <v>1.556</v>
      </c>
      <c r="W23" s="66">
        <v>1.5429999999999999</v>
      </c>
      <c r="X23" s="65">
        <v>138.9</v>
      </c>
      <c r="Y23" s="70">
        <v>2379</v>
      </c>
      <c r="Z23" s="65">
        <v>4</v>
      </c>
      <c r="AA23" s="86"/>
    </row>
    <row r="24" spans="1:27" ht="15" customHeight="1">
      <c r="A24" s="86"/>
      <c r="B24" s="81" t="s">
        <v>15</v>
      </c>
      <c r="C24" s="65" t="s">
        <v>74</v>
      </c>
      <c r="D24" s="66">
        <v>8.8999999999999996E-2</v>
      </c>
      <c r="E24" s="67">
        <v>19119</v>
      </c>
      <c r="F24" s="66">
        <v>0.17199999999999999</v>
      </c>
      <c r="G24" s="66">
        <v>1.365</v>
      </c>
      <c r="H24" s="66">
        <v>0.56200000000000006</v>
      </c>
      <c r="I24" s="66">
        <v>1.7789999999999999</v>
      </c>
      <c r="J24" s="66">
        <v>1.2769999999999999</v>
      </c>
      <c r="K24" s="65">
        <v>147.30000000000001</v>
      </c>
      <c r="L24" s="70">
        <v>2509</v>
      </c>
      <c r="M24" s="65">
        <v>4</v>
      </c>
      <c r="N24" s="86"/>
      <c r="O24" s="81" t="s">
        <v>15</v>
      </c>
      <c r="P24" s="65" t="s">
        <v>74</v>
      </c>
      <c r="Q24" s="66">
        <v>0.108</v>
      </c>
      <c r="R24" s="67">
        <v>19045</v>
      </c>
      <c r="S24" s="66">
        <v>0.17299999999999999</v>
      </c>
      <c r="T24" s="66">
        <v>1.31</v>
      </c>
      <c r="U24" s="66">
        <v>0.58299999999999996</v>
      </c>
      <c r="V24" s="66">
        <v>1.716</v>
      </c>
      <c r="W24" s="66">
        <v>1.25</v>
      </c>
      <c r="X24" s="65">
        <v>142.5</v>
      </c>
      <c r="Y24" s="70">
        <v>2482</v>
      </c>
      <c r="Z24" s="65">
        <v>4</v>
      </c>
      <c r="AA24" s="86"/>
    </row>
    <row r="25" spans="1:27" ht="15" customHeight="1">
      <c r="A25" s="86"/>
      <c r="B25" s="81" t="s">
        <v>16</v>
      </c>
      <c r="C25" s="65" t="s">
        <v>74</v>
      </c>
      <c r="D25" s="66">
        <v>8.3000000000000004E-2</v>
      </c>
      <c r="E25" s="67">
        <v>19694</v>
      </c>
      <c r="F25" s="66">
        <v>0.191</v>
      </c>
      <c r="G25" s="66">
        <v>1.2609999999999999</v>
      </c>
      <c r="H25" s="66">
        <v>0.57899999999999996</v>
      </c>
      <c r="I25" s="66">
        <v>1.7270000000000001</v>
      </c>
      <c r="J25" s="66">
        <v>1.4179999999999999</v>
      </c>
      <c r="K25" s="65">
        <v>146.80000000000001</v>
      </c>
      <c r="L25" s="70">
        <v>2497</v>
      </c>
      <c r="M25" s="65">
        <v>4</v>
      </c>
      <c r="N25" s="86"/>
      <c r="O25" s="81" t="s">
        <v>16</v>
      </c>
      <c r="P25" s="65" t="s">
        <v>74</v>
      </c>
      <c r="Q25" s="66">
        <v>0.10100000000000001</v>
      </c>
      <c r="R25" s="67">
        <v>19073</v>
      </c>
      <c r="S25" s="66">
        <v>0.184</v>
      </c>
      <c r="T25" s="66">
        <v>1.2330000000000001</v>
      </c>
      <c r="U25" s="66">
        <v>0.58299999999999996</v>
      </c>
      <c r="V25" s="66">
        <v>1.714</v>
      </c>
      <c r="W25" s="66">
        <v>1.335</v>
      </c>
      <c r="X25" s="65">
        <v>142.69999999999999</v>
      </c>
      <c r="Y25" s="70">
        <v>2488</v>
      </c>
      <c r="Z25" s="65">
        <v>4</v>
      </c>
      <c r="AA25" s="86"/>
    </row>
    <row r="26" spans="1:27" ht="15" customHeight="1">
      <c r="A26" s="86"/>
      <c r="B26" s="81" t="s">
        <v>17</v>
      </c>
      <c r="C26" s="65" t="s">
        <v>75</v>
      </c>
      <c r="D26" s="66">
        <v>9.5000000000000001E-2</v>
      </c>
      <c r="E26" s="67">
        <v>21591</v>
      </c>
      <c r="F26" s="66">
        <v>0.14899999999999999</v>
      </c>
      <c r="G26" s="66">
        <v>1.4430000000000001</v>
      </c>
      <c r="H26" s="66">
        <v>0.63500000000000001</v>
      </c>
      <c r="I26" s="66">
        <v>1.575</v>
      </c>
      <c r="J26" s="66">
        <v>1.103</v>
      </c>
      <c r="K26" s="65">
        <v>137.4</v>
      </c>
      <c r="L26" s="70">
        <v>2265</v>
      </c>
      <c r="M26" s="65">
        <v>3</v>
      </c>
      <c r="N26" s="86"/>
      <c r="O26" s="81" t="s">
        <v>17</v>
      </c>
      <c r="P26" s="65" t="s">
        <v>74</v>
      </c>
      <c r="Q26" s="66">
        <v>0.128</v>
      </c>
      <c r="R26" s="67">
        <v>20414</v>
      </c>
      <c r="S26" s="66">
        <v>0.16200000000000001</v>
      </c>
      <c r="T26" s="66">
        <v>1.5569999999999999</v>
      </c>
      <c r="U26" s="66">
        <v>0.624</v>
      </c>
      <c r="V26" s="66">
        <v>1.601</v>
      </c>
      <c r="W26" s="66">
        <v>1.169</v>
      </c>
      <c r="X26" s="65">
        <v>144.30000000000001</v>
      </c>
      <c r="Y26" s="70">
        <v>2523</v>
      </c>
      <c r="Z26" s="65">
        <v>4</v>
      </c>
      <c r="AA26" s="86"/>
    </row>
    <row r="27" spans="1:27" ht="15" customHeight="1">
      <c r="A27" s="86"/>
      <c r="B27" s="81" t="s">
        <v>18</v>
      </c>
      <c r="C27" s="65" t="s">
        <v>75</v>
      </c>
      <c r="D27" s="66">
        <v>8.4000000000000005E-2</v>
      </c>
      <c r="E27" s="67">
        <v>19824</v>
      </c>
      <c r="F27" s="66">
        <v>0.155</v>
      </c>
      <c r="G27" s="66">
        <v>1.274</v>
      </c>
      <c r="H27" s="66">
        <v>0.58299999999999996</v>
      </c>
      <c r="I27" s="66">
        <v>1.7150000000000001</v>
      </c>
      <c r="J27" s="66">
        <v>1.1499999999999999</v>
      </c>
      <c r="K27" s="65">
        <v>138</v>
      </c>
      <c r="L27" s="70">
        <v>2286</v>
      </c>
      <c r="M27" s="65">
        <v>3</v>
      </c>
      <c r="N27" s="86"/>
      <c r="O27" s="81" t="s">
        <v>18</v>
      </c>
      <c r="P27" s="65" t="s">
        <v>75</v>
      </c>
      <c r="Q27" s="66">
        <v>9.9000000000000005E-2</v>
      </c>
      <c r="R27" s="67">
        <v>19077</v>
      </c>
      <c r="S27" s="66">
        <v>0.153</v>
      </c>
      <c r="T27" s="66">
        <v>1.2030000000000001</v>
      </c>
      <c r="U27" s="66">
        <v>0.58399999999999996</v>
      </c>
      <c r="V27" s="66">
        <v>1.714</v>
      </c>
      <c r="W27" s="66">
        <v>1.111</v>
      </c>
      <c r="X27" s="65">
        <v>134.30000000000001</v>
      </c>
      <c r="Y27" s="70">
        <v>2254</v>
      </c>
      <c r="Z27" s="65">
        <v>3</v>
      </c>
      <c r="AA27" s="86"/>
    </row>
    <row r="28" spans="1:27" ht="15" customHeight="1">
      <c r="A28" s="86"/>
      <c r="B28" s="81" t="s">
        <v>19</v>
      </c>
      <c r="C28" s="65" t="s">
        <v>75</v>
      </c>
      <c r="D28" s="66">
        <v>5.5E-2</v>
      </c>
      <c r="E28" s="67">
        <v>20977</v>
      </c>
      <c r="F28" s="66">
        <v>0.11</v>
      </c>
      <c r="G28" s="66">
        <v>0.83899999999999997</v>
      </c>
      <c r="H28" s="66">
        <v>0.61699999999999999</v>
      </c>
      <c r="I28" s="66">
        <v>1.621</v>
      </c>
      <c r="J28" s="66">
        <v>0.81399999999999995</v>
      </c>
      <c r="K28" s="65">
        <v>109.1</v>
      </c>
      <c r="L28" s="70">
        <v>1355</v>
      </c>
      <c r="M28" s="65">
        <v>2</v>
      </c>
      <c r="N28" s="86"/>
      <c r="O28" s="81" t="s">
        <v>19</v>
      </c>
      <c r="P28" s="65" t="s">
        <v>75</v>
      </c>
      <c r="Q28" s="66">
        <v>6.6000000000000003E-2</v>
      </c>
      <c r="R28" s="67">
        <v>19710</v>
      </c>
      <c r="S28" s="66">
        <v>0.13300000000000001</v>
      </c>
      <c r="T28" s="66">
        <v>0.80700000000000005</v>
      </c>
      <c r="U28" s="66">
        <v>0.60299999999999998</v>
      </c>
      <c r="V28" s="66">
        <v>1.659</v>
      </c>
      <c r="W28" s="66">
        <v>0.96199999999999997</v>
      </c>
      <c r="X28" s="65">
        <v>114.2</v>
      </c>
      <c r="Y28" s="70">
        <v>1623</v>
      </c>
      <c r="Z28" s="65">
        <v>3</v>
      </c>
      <c r="AA28" s="86"/>
    </row>
    <row r="29" spans="1:27" ht="15" customHeight="1">
      <c r="A29" s="86"/>
      <c r="B29" s="81" t="s">
        <v>20</v>
      </c>
      <c r="C29" s="65" t="s">
        <v>74</v>
      </c>
      <c r="D29" s="66">
        <v>9.0999999999999998E-2</v>
      </c>
      <c r="E29" s="67">
        <v>18392</v>
      </c>
      <c r="F29" s="66">
        <v>0.20499999999999999</v>
      </c>
      <c r="G29" s="66">
        <v>1.3919999999999999</v>
      </c>
      <c r="H29" s="66">
        <v>0.54100000000000004</v>
      </c>
      <c r="I29" s="66">
        <v>1.849</v>
      </c>
      <c r="J29" s="66">
        <v>1.518</v>
      </c>
      <c r="K29" s="65">
        <v>158.69999999999999</v>
      </c>
      <c r="L29" s="70">
        <v>2716</v>
      </c>
      <c r="M29" s="65">
        <v>4</v>
      </c>
      <c r="N29" s="86"/>
      <c r="O29" s="81" t="s">
        <v>20</v>
      </c>
      <c r="P29" s="65" t="s">
        <v>74</v>
      </c>
      <c r="Q29" s="66">
        <v>0.10299999999999999</v>
      </c>
      <c r="R29" s="67">
        <v>17921</v>
      </c>
      <c r="S29" s="66">
        <v>0.23300000000000001</v>
      </c>
      <c r="T29" s="66">
        <v>1.2509999999999999</v>
      </c>
      <c r="U29" s="66">
        <v>0.54800000000000004</v>
      </c>
      <c r="V29" s="66">
        <v>1.8240000000000001</v>
      </c>
      <c r="W29" s="66">
        <v>1.6879999999999999</v>
      </c>
      <c r="X29" s="65">
        <v>158.80000000000001</v>
      </c>
      <c r="Y29" s="70">
        <v>2779</v>
      </c>
      <c r="Z29" s="65">
        <v>4</v>
      </c>
      <c r="AA29" s="86"/>
    </row>
    <row r="30" spans="1:27" ht="15" customHeight="1">
      <c r="A30" s="86"/>
      <c r="B30" s="81" t="s">
        <v>21</v>
      </c>
      <c r="C30" s="65" t="s">
        <v>75</v>
      </c>
      <c r="D30" s="66">
        <v>8.5000000000000006E-2</v>
      </c>
      <c r="E30" s="67">
        <v>22406</v>
      </c>
      <c r="F30" s="66">
        <v>0.17599999999999999</v>
      </c>
      <c r="G30" s="66">
        <v>1.2989999999999999</v>
      </c>
      <c r="H30" s="66">
        <v>0.65900000000000003</v>
      </c>
      <c r="I30" s="66">
        <v>1.518</v>
      </c>
      <c r="J30" s="66">
        <v>1.3029999999999999</v>
      </c>
      <c r="K30" s="65">
        <v>137.30000000000001</v>
      </c>
      <c r="L30" s="70">
        <v>2263</v>
      </c>
      <c r="M30" s="65">
        <v>3</v>
      </c>
      <c r="N30" s="86"/>
      <c r="O30" s="81" t="s">
        <v>21</v>
      </c>
      <c r="P30" s="65" t="s">
        <v>75</v>
      </c>
      <c r="Q30" s="66">
        <v>0.108</v>
      </c>
      <c r="R30" s="67">
        <v>21702</v>
      </c>
      <c r="S30" s="66">
        <v>0.17699999999999999</v>
      </c>
      <c r="T30" s="66">
        <v>1.31</v>
      </c>
      <c r="U30" s="66">
        <v>0.66400000000000003</v>
      </c>
      <c r="V30" s="66">
        <v>1.506</v>
      </c>
      <c r="W30" s="66">
        <v>1.2809999999999999</v>
      </c>
      <c r="X30" s="65">
        <v>136.6</v>
      </c>
      <c r="Y30" s="70">
        <v>2318</v>
      </c>
      <c r="Z30" s="65">
        <v>3</v>
      </c>
      <c r="AA30" s="86"/>
    </row>
    <row r="31" spans="1:27" ht="15" customHeight="1">
      <c r="A31" s="86"/>
      <c r="B31" s="81" t="s">
        <v>22</v>
      </c>
      <c r="C31" s="65" t="s">
        <v>74</v>
      </c>
      <c r="D31" s="66">
        <v>6.2E-2</v>
      </c>
      <c r="E31" s="67">
        <v>18903</v>
      </c>
      <c r="F31" s="66">
        <v>0.20100000000000001</v>
      </c>
      <c r="G31" s="66">
        <v>0.95099999999999996</v>
      </c>
      <c r="H31" s="66">
        <v>0.55600000000000005</v>
      </c>
      <c r="I31" s="66">
        <v>1.7989999999999999</v>
      </c>
      <c r="J31" s="66">
        <v>1.4930000000000001</v>
      </c>
      <c r="K31" s="65">
        <v>141.4</v>
      </c>
      <c r="L31" s="70">
        <v>2375</v>
      </c>
      <c r="M31" s="65">
        <v>4</v>
      </c>
      <c r="N31" s="86"/>
      <c r="O31" s="81" t="s">
        <v>22</v>
      </c>
      <c r="P31" s="65" t="s">
        <v>75</v>
      </c>
      <c r="Q31" s="66">
        <v>7.2999999999999995E-2</v>
      </c>
      <c r="R31" s="67">
        <v>18876</v>
      </c>
      <c r="S31" s="66">
        <v>0.19400000000000001</v>
      </c>
      <c r="T31" s="66">
        <v>0.89</v>
      </c>
      <c r="U31" s="66">
        <v>0.57699999999999996</v>
      </c>
      <c r="V31" s="66">
        <v>1.732</v>
      </c>
      <c r="W31" s="66">
        <v>1.405</v>
      </c>
      <c r="X31" s="65">
        <v>134.30000000000001</v>
      </c>
      <c r="Y31" s="70">
        <v>2255</v>
      </c>
      <c r="Z31" s="65">
        <v>3</v>
      </c>
      <c r="AA31" s="86"/>
    </row>
    <row r="32" spans="1:27" ht="15" customHeight="1">
      <c r="A32" s="86"/>
      <c r="B32" s="81" t="s">
        <v>23</v>
      </c>
      <c r="C32" s="65" t="s">
        <v>75</v>
      </c>
      <c r="D32" s="66">
        <v>8.5999999999999993E-2</v>
      </c>
      <c r="E32" s="67">
        <v>24826</v>
      </c>
      <c r="F32" s="66">
        <v>0.16700000000000001</v>
      </c>
      <c r="G32" s="66">
        <v>1.306</v>
      </c>
      <c r="H32" s="66">
        <v>0.73</v>
      </c>
      <c r="I32" s="66">
        <v>1.37</v>
      </c>
      <c r="J32" s="66">
        <v>1.242</v>
      </c>
      <c r="K32" s="65">
        <v>130.6</v>
      </c>
      <c r="L32" s="70">
        <v>2078</v>
      </c>
      <c r="M32" s="65">
        <v>3</v>
      </c>
      <c r="N32" s="86"/>
      <c r="O32" s="81" t="s">
        <v>23</v>
      </c>
      <c r="P32" s="65" t="s">
        <v>75</v>
      </c>
      <c r="Q32" s="66">
        <v>0.10199999999999999</v>
      </c>
      <c r="R32" s="67">
        <v>23598</v>
      </c>
      <c r="S32" s="66">
        <v>0.16600000000000001</v>
      </c>
      <c r="T32" s="66">
        <v>1.2410000000000001</v>
      </c>
      <c r="U32" s="66">
        <v>0.72199999999999998</v>
      </c>
      <c r="V32" s="66">
        <v>1.385</v>
      </c>
      <c r="W32" s="66">
        <v>1.2</v>
      </c>
      <c r="X32" s="65">
        <v>127.5</v>
      </c>
      <c r="Y32" s="70">
        <v>2067</v>
      </c>
      <c r="Z32" s="65">
        <v>3</v>
      </c>
      <c r="AA32" s="86"/>
    </row>
    <row r="33" spans="1:27" ht="15" customHeight="1">
      <c r="A33" s="86"/>
      <c r="B33" s="81" t="s">
        <v>24</v>
      </c>
      <c r="C33" s="65" t="s">
        <v>76</v>
      </c>
      <c r="D33" s="66">
        <v>0.112</v>
      </c>
      <c r="E33" s="67">
        <v>15709</v>
      </c>
      <c r="F33" s="66">
        <v>0.185</v>
      </c>
      <c r="G33" s="66">
        <v>1.7110000000000001</v>
      </c>
      <c r="H33" s="66">
        <v>0.46200000000000002</v>
      </c>
      <c r="I33" s="66">
        <v>2.165</v>
      </c>
      <c r="J33" s="66">
        <v>1.373</v>
      </c>
      <c r="K33" s="65">
        <v>175</v>
      </c>
      <c r="L33" s="70">
        <v>2901</v>
      </c>
      <c r="M33" s="65">
        <v>4</v>
      </c>
      <c r="N33" s="86"/>
      <c r="O33" s="81" t="s">
        <v>24</v>
      </c>
      <c r="P33" s="65" t="s">
        <v>76</v>
      </c>
      <c r="Q33" s="66">
        <v>0.13100000000000001</v>
      </c>
      <c r="R33" s="67">
        <v>15952</v>
      </c>
      <c r="S33" s="66">
        <v>0.20799999999999999</v>
      </c>
      <c r="T33" s="66">
        <v>1.59</v>
      </c>
      <c r="U33" s="66">
        <v>0.48799999999999999</v>
      </c>
      <c r="V33" s="66">
        <v>2.0489999999999999</v>
      </c>
      <c r="W33" s="66">
        <v>1.506</v>
      </c>
      <c r="X33" s="65">
        <v>171.5</v>
      </c>
      <c r="Y33" s="70">
        <v>2931</v>
      </c>
      <c r="Z33" s="65">
        <v>4</v>
      </c>
      <c r="AA33" s="86"/>
    </row>
    <row r="34" spans="1:27" ht="15" customHeight="1">
      <c r="A34" s="86"/>
      <c r="B34" s="81" t="s">
        <v>25</v>
      </c>
      <c r="C34" s="65" t="s">
        <v>74</v>
      </c>
      <c r="D34" s="66">
        <v>9.7000000000000003E-2</v>
      </c>
      <c r="E34" s="67">
        <v>20469</v>
      </c>
      <c r="F34" s="66">
        <v>0.17599999999999999</v>
      </c>
      <c r="G34" s="66">
        <v>1.4850000000000001</v>
      </c>
      <c r="H34" s="66">
        <v>0.60199999999999998</v>
      </c>
      <c r="I34" s="66">
        <v>1.661</v>
      </c>
      <c r="J34" s="66">
        <v>1.3089999999999999</v>
      </c>
      <c r="K34" s="65">
        <v>148.5</v>
      </c>
      <c r="L34" s="70">
        <v>2537</v>
      </c>
      <c r="M34" s="65">
        <v>4</v>
      </c>
      <c r="N34" s="86"/>
      <c r="O34" s="81" t="s">
        <v>25</v>
      </c>
      <c r="P34" s="65" t="s">
        <v>74</v>
      </c>
      <c r="Q34" s="66">
        <v>0.115</v>
      </c>
      <c r="R34" s="67">
        <v>20565</v>
      </c>
      <c r="S34" s="66">
        <v>0.17299999999999999</v>
      </c>
      <c r="T34" s="66">
        <v>1.399</v>
      </c>
      <c r="U34" s="66">
        <v>0.629</v>
      </c>
      <c r="V34" s="66">
        <v>1.59</v>
      </c>
      <c r="W34" s="66">
        <v>1.25</v>
      </c>
      <c r="X34" s="65">
        <v>141.30000000000001</v>
      </c>
      <c r="Y34" s="70">
        <v>2449</v>
      </c>
      <c r="Z34" s="65">
        <v>4</v>
      </c>
      <c r="AA34" s="86"/>
    </row>
    <row r="35" spans="1:27" ht="15" customHeight="1">
      <c r="A35" s="86"/>
      <c r="B35" s="81" t="s">
        <v>26</v>
      </c>
      <c r="C35" s="65" t="s">
        <v>76</v>
      </c>
      <c r="D35" s="66">
        <v>0.113</v>
      </c>
      <c r="E35" s="67">
        <v>16013</v>
      </c>
      <c r="F35" s="66">
        <v>0.19400000000000001</v>
      </c>
      <c r="G35" s="66">
        <v>1.7310000000000001</v>
      </c>
      <c r="H35" s="66">
        <v>0.47099999999999997</v>
      </c>
      <c r="I35" s="66">
        <v>2.1230000000000002</v>
      </c>
      <c r="J35" s="66">
        <v>1.4430000000000001</v>
      </c>
      <c r="K35" s="65">
        <v>176.6</v>
      </c>
      <c r="L35" s="70">
        <v>2920</v>
      </c>
      <c r="M35" s="65">
        <v>4</v>
      </c>
      <c r="N35" s="86"/>
      <c r="O35" s="81" t="s">
        <v>26</v>
      </c>
      <c r="P35" s="65" t="s">
        <v>76</v>
      </c>
      <c r="Q35" s="66">
        <v>0.13</v>
      </c>
      <c r="R35" s="67">
        <v>15701</v>
      </c>
      <c r="S35" s="66">
        <v>0.191</v>
      </c>
      <c r="T35" s="66">
        <v>1.577</v>
      </c>
      <c r="U35" s="66">
        <v>0.48</v>
      </c>
      <c r="V35" s="66">
        <v>2.0819999999999999</v>
      </c>
      <c r="W35" s="66">
        <v>1.3819999999999999</v>
      </c>
      <c r="X35" s="65">
        <v>168</v>
      </c>
      <c r="Y35" s="70">
        <v>2883</v>
      </c>
      <c r="Z35" s="65">
        <v>4</v>
      </c>
      <c r="AA35" s="86"/>
    </row>
    <row r="36" spans="1:27" ht="15" customHeight="1">
      <c r="A36" s="86"/>
      <c r="B36" s="81" t="s">
        <v>27</v>
      </c>
      <c r="C36" s="65" t="s">
        <v>75</v>
      </c>
      <c r="D36" s="66">
        <v>9.6000000000000002E-2</v>
      </c>
      <c r="E36" s="67">
        <v>22028</v>
      </c>
      <c r="F36" s="66">
        <v>0.158</v>
      </c>
      <c r="G36" s="66">
        <v>1.4610000000000001</v>
      </c>
      <c r="H36" s="66">
        <v>0.64800000000000002</v>
      </c>
      <c r="I36" s="66">
        <v>1.544</v>
      </c>
      <c r="J36" s="66">
        <v>1.175</v>
      </c>
      <c r="K36" s="65">
        <v>139.30000000000001</v>
      </c>
      <c r="L36" s="70">
        <v>2328</v>
      </c>
      <c r="M36" s="65">
        <v>3</v>
      </c>
      <c r="N36" s="86"/>
      <c r="O36" s="81" t="s">
        <v>27</v>
      </c>
      <c r="P36" s="65" t="s">
        <v>75</v>
      </c>
      <c r="Q36" s="66">
        <v>0.114</v>
      </c>
      <c r="R36" s="67">
        <v>21540</v>
      </c>
      <c r="S36" s="66">
        <v>0.16600000000000001</v>
      </c>
      <c r="T36" s="66">
        <v>1.385</v>
      </c>
      <c r="U36" s="66">
        <v>0.65900000000000003</v>
      </c>
      <c r="V36" s="66">
        <v>1.518</v>
      </c>
      <c r="W36" s="66">
        <v>1.202</v>
      </c>
      <c r="X36" s="65">
        <v>136.80000000000001</v>
      </c>
      <c r="Y36" s="70">
        <v>2330</v>
      </c>
      <c r="Z36" s="65">
        <v>3</v>
      </c>
      <c r="AA36" s="86"/>
    </row>
    <row r="37" spans="1:27" ht="15" customHeight="1">
      <c r="A37" s="86"/>
      <c r="B37" s="81" t="s">
        <v>28</v>
      </c>
      <c r="C37" s="65" t="s">
        <v>76</v>
      </c>
      <c r="D37" s="66">
        <v>0.10100000000000001</v>
      </c>
      <c r="E37" s="67">
        <v>14598</v>
      </c>
      <c r="F37" s="66">
        <v>0.151</v>
      </c>
      <c r="G37" s="66">
        <v>1.5329999999999999</v>
      </c>
      <c r="H37" s="66">
        <v>0.42899999999999999</v>
      </c>
      <c r="I37" s="66">
        <v>2.3290000000000002</v>
      </c>
      <c r="J37" s="66">
        <v>1.123</v>
      </c>
      <c r="K37" s="65">
        <v>166.2</v>
      </c>
      <c r="L37" s="70">
        <v>2822</v>
      </c>
      <c r="M37" s="65">
        <v>4</v>
      </c>
      <c r="N37" s="86"/>
      <c r="O37" s="81" t="s">
        <v>28</v>
      </c>
      <c r="P37" s="65" t="s">
        <v>76</v>
      </c>
      <c r="Q37" s="66">
        <v>0.125</v>
      </c>
      <c r="R37" s="67">
        <v>14241</v>
      </c>
      <c r="S37" s="66">
        <v>0.14899999999999999</v>
      </c>
      <c r="T37" s="66">
        <v>1.5149999999999999</v>
      </c>
      <c r="U37" s="66">
        <v>0.436</v>
      </c>
      <c r="V37" s="66">
        <v>2.2949999999999999</v>
      </c>
      <c r="W37" s="66">
        <v>1.077</v>
      </c>
      <c r="X37" s="65">
        <v>162.9</v>
      </c>
      <c r="Y37" s="70">
        <v>2826</v>
      </c>
      <c r="Z37" s="65">
        <v>4</v>
      </c>
      <c r="AA37" s="86"/>
    </row>
    <row r="38" spans="1:27" ht="15" customHeight="1">
      <c r="A38" s="86"/>
      <c r="B38" s="81" t="s">
        <v>29</v>
      </c>
      <c r="C38" s="65" t="s">
        <v>74</v>
      </c>
      <c r="D38" s="66">
        <v>9.7000000000000003E-2</v>
      </c>
      <c r="E38" s="67">
        <v>17033</v>
      </c>
      <c r="F38" s="66">
        <v>0.16500000000000001</v>
      </c>
      <c r="G38" s="66">
        <v>1.476</v>
      </c>
      <c r="H38" s="66">
        <v>0.501</v>
      </c>
      <c r="I38" s="66">
        <v>1.996</v>
      </c>
      <c r="J38" s="66">
        <v>1.226</v>
      </c>
      <c r="K38" s="65">
        <v>156.6</v>
      </c>
      <c r="L38" s="70">
        <v>2683</v>
      </c>
      <c r="M38" s="65">
        <v>4</v>
      </c>
      <c r="N38" s="86"/>
      <c r="O38" s="81" t="s">
        <v>29</v>
      </c>
      <c r="P38" s="65" t="s">
        <v>74</v>
      </c>
      <c r="Q38" s="66">
        <v>0.115</v>
      </c>
      <c r="R38" s="67">
        <v>16655</v>
      </c>
      <c r="S38" s="66">
        <v>0.185</v>
      </c>
      <c r="T38" s="66">
        <v>1.395</v>
      </c>
      <c r="U38" s="66">
        <v>0.50900000000000001</v>
      </c>
      <c r="V38" s="66">
        <v>1.9630000000000001</v>
      </c>
      <c r="W38" s="66">
        <v>1.3420000000000001</v>
      </c>
      <c r="X38" s="65">
        <v>156.69999999999999</v>
      </c>
      <c r="Y38" s="70">
        <v>2745</v>
      </c>
      <c r="Z38" s="65">
        <v>4</v>
      </c>
      <c r="AA38" s="86"/>
    </row>
    <row r="39" spans="1:27" ht="15" customHeight="1">
      <c r="A39" s="86"/>
      <c r="B39" s="81" t="s">
        <v>30</v>
      </c>
      <c r="C39" s="65" t="s">
        <v>76</v>
      </c>
      <c r="D39" s="66">
        <v>0.115</v>
      </c>
      <c r="E39" s="67">
        <v>18117</v>
      </c>
      <c r="F39" s="66">
        <v>0.23400000000000001</v>
      </c>
      <c r="G39" s="66">
        <v>1.7609999999999999</v>
      </c>
      <c r="H39" s="66">
        <v>0.53300000000000003</v>
      </c>
      <c r="I39" s="66">
        <v>1.877</v>
      </c>
      <c r="J39" s="66">
        <v>1.738</v>
      </c>
      <c r="K39" s="65">
        <v>179.2</v>
      </c>
      <c r="L39" s="70">
        <v>2938</v>
      </c>
      <c r="M39" s="65">
        <v>4</v>
      </c>
      <c r="N39" s="86"/>
      <c r="O39" s="81" t="s">
        <v>30</v>
      </c>
      <c r="P39" s="65" t="s">
        <v>76</v>
      </c>
      <c r="Q39" s="66">
        <v>0.13300000000000001</v>
      </c>
      <c r="R39" s="67">
        <v>17917</v>
      </c>
      <c r="S39" s="66">
        <v>0.23599999999999999</v>
      </c>
      <c r="T39" s="66">
        <v>1.6180000000000001</v>
      </c>
      <c r="U39" s="66">
        <v>0.54800000000000004</v>
      </c>
      <c r="V39" s="66">
        <v>1.825</v>
      </c>
      <c r="W39" s="66">
        <v>1.708</v>
      </c>
      <c r="X39" s="65">
        <v>171.7</v>
      </c>
      <c r="Y39" s="70">
        <v>2933</v>
      </c>
      <c r="Z39" s="65">
        <v>4</v>
      </c>
      <c r="AA39" s="86"/>
    </row>
    <row r="40" spans="1:27" ht="15" customHeight="1">
      <c r="A40" s="86"/>
      <c r="B40" s="81" t="s">
        <v>31</v>
      </c>
      <c r="C40" s="65" t="s">
        <v>75</v>
      </c>
      <c r="D40" s="66">
        <v>8.8999999999999996E-2</v>
      </c>
      <c r="E40" s="67">
        <v>21251</v>
      </c>
      <c r="F40" s="66">
        <v>0.16</v>
      </c>
      <c r="G40" s="66">
        <v>1.359</v>
      </c>
      <c r="H40" s="66">
        <v>0.625</v>
      </c>
      <c r="I40" s="66">
        <v>1.6</v>
      </c>
      <c r="J40" s="66">
        <v>1.1870000000000001</v>
      </c>
      <c r="K40" s="65">
        <v>138.19999999999999</v>
      </c>
      <c r="L40" s="70">
        <v>2291</v>
      </c>
      <c r="M40" s="65">
        <v>3</v>
      </c>
      <c r="N40" s="86"/>
      <c r="O40" s="81" t="s">
        <v>31</v>
      </c>
      <c r="P40" s="65" t="s">
        <v>75</v>
      </c>
      <c r="Q40" s="66">
        <v>0.104</v>
      </c>
      <c r="R40" s="67">
        <v>21065</v>
      </c>
      <c r="S40" s="66">
        <v>0.17299999999999999</v>
      </c>
      <c r="T40" s="66">
        <v>1.268</v>
      </c>
      <c r="U40" s="66">
        <v>0.64400000000000002</v>
      </c>
      <c r="V40" s="66">
        <v>1.552</v>
      </c>
      <c r="W40" s="66">
        <v>1.254</v>
      </c>
      <c r="X40" s="65">
        <v>135.80000000000001</v>
      </c>
      <c r="Y40" s="70">
        <v>2295</v>
      </c>
      <c r="Z40" s="65">
        <v>3</v>
      </c>
      <c r="AA40" s="86"/>
    </row>
    <row r="41" spans="1:27" ht="15" customHeight="1">
      <c r="A41" s="86"/>
      <c r="B41" s="81" t="s">
        <v>32</v>
      </c>
      <c r="C41" s="65" t="s">
        <v>74</v>
      </c>
      <c r="D41" s="66">
        <v>9.2999999999999999E-2</v>
      </c>
      <c r="E41" s="67">
        <v>18826</v>
      </c>
      <c r="F41" s="66">
        <v>0.221</v>
      </c>
      <c r="G41" s="66">
        <v>1.4239999999999999</v>
      </c>
      <c r="H41" s="66">
        <v>0.55400000000000005</v>
      </c>
      <c r="I41" s="66">
        <v>1.806</v>
      </c>
      <c r="J41" s="66">
        <v>1.637</v>
      </c>
      <c r="K41" s="65">
        <v>162.19999999999999</v>
      </c>
      <c r="L41" s="70">
        <v>2767</v>
      </c>
      <c r="M41" s="65">
        <v>4</v>
      </c>
      <c r="N41" s="86"/>
      <c r="O41" s="81" t="s">
        <v>32</v>
      </c>
      <c r="P41" s="65" t="s">
        <v>74</v>
      </c>
      <c r="Q41" s="66">
        <v>0.111</v>
      </c>
      <c r="R41" s="67">
        <v>18427</v>
      </c>
      <c r="S41" s="66">
        <v>0.20799999999999999</v>
      </c>
      <c r="T41" s="66">
        <v>1.347</v>
      </c>
      <c r="U41" s="66">
        <v>0.56399999999999995</v>
      </c>
      <c r="V41" s="66">
        <v>1.774</v>
      </c>
      <c r="W41" s="66">
        <v>1.5049999999999999</v>
      </c>
      <c r="X41" s="65">
        <v>154.19999999999999</v>
      </c>
      <c r="Y41" s="70">
        <v>2705</v>
      </c>
      <c r="Z41" s="65">
        <v>4</v>
      </c>
      <c r="AA41" s="86"/>
    </row>
    <row r="42" spans="1:27" ht="15" customHeight="1">
      <c r="A42" s="86"/>
      <c r="B42" s="81" t="s">
        <v>33</v>
      </c>
      <c r="C42" s="65" t="s">
        <v>75</v>
      </c>
      <c r="D42" s="66">
        <v>9.0999999999999998E-2</v>
      </c>
      <c r="E42" s="67">
        <v>22966</v>
      </c>
      <c r="F42" s="66">
        <v>0.14000000000000001</v>
      </c>
      <c r="G42" s="66">
        <v>1.395</v>
      </c>
      <c r="H42" s="66">
        <v>0.67500000000000004</v>
      </c>
      <c r="I42" s="66">
        <v>1.4810000000000001</v>
      </c>
      <c r="J42" s="66">
        <v>1.042</v>
      </c>
      <c r="K42" s="65">
        <v>130.6</v>
      </c>
      <c r="L42" s="70">
        <v>2080</v>
      </c>
      <c r="M42" s="65">
        <v>3</v>
      </c>
      <c r="N42" s="86"/>
      <c r="O42" s="81" t="s">
        <v>33</v>
      </c>
      <c r="P42" s="65" t="s">
        <v>75</v>
      </c>
      <c r="Q42" s="66">
        <v>0.109</v>
      </c>
      <c r="R42" s="67">
        <v>21425</v>
      </c>
      <c r="S42" s="66">
        <v>0.154</v>
      </c>
      <c r="T42" s="66">
        <v>1.329</v>
      </c>
      <c r="U42" s="66">
        <v>0.65500000000000003</v>
      </c>
      <c r="V42" s="66">
        <v>1.526</v>
      </c>
      <c r="W42" s="66">
        <v>1.111</v>
      </c>
      <c r="X42" s="65">
        <v>132.19999999999999</v>
      </c>
      <c r="Y42" s="70">
        <v>2196</v>
      </c>
      <c r="Z42" s="65">
        <v>3</v>
      </c>
      <c r="AA42" s="86"/>
    </row>
    <row r="43" spans="1:27" ht="15" customHeight="1">
      <c r="A43" s="86"/>
      <c r="B43" s="81" t="s">
        <v>34</v>
      </c>
      <c r="C43" s="65" t="s">
        <v>75</v>
      </c>
      <c r="D43" s="66">
        <v>7.4999999999999997E-2</v>
      </c>
      <c r="E43" s="67">
        <v>22925</v>
      </c>
      <c r="F43" s="66">
        <v>0.113</v>
      </c>
      <c r="G43" s="66">
        <v>1.149</v>
      </c>
      <c r="H43" s="66">
        <v>0.67400000000000004</v>
      </c>
      <c r="I43" s="66">
        <v>1.4830000000000001</v>
      </c>
      <c r="J43" s="66">
        <v>0.84</v>
      </c>
      <c r="K43" s="65">
        <v>115.7</v>
      </c>
      <c r="L43" s="70">
        <v>1606</v>
      </c>
      <c r="M43" s="65">
        <v>3</v>
      </c>
      <c r="N43" s="86"/>
      <c r="O43" s="81" t="s">
        <v>34</v>
      </c>
      <c r="P43" s="65" t="s">
        <v>75</v>
      </c>
      <c r="Q43" s="66">
        <v>9.1999999999999998E-2</v>
      </c>
      <c r="R43" s="67">
        <v>21378</v>
      </c>
      <c r="S43" s="66">
        <v>0.128</v>
      </c>
      <c r="T43" s="66">
        <v>1.123</v>
      </c>
      <c r="U43" s="66">
        <v>0.65400000000000003</v>
      </c>
      <c r="V43" s="66">
        <v>1.5289999999999999</v>
      </c>
      <c r="W43" s="66">
        <v>0.92500000000000004</v>
      </c>
      <c r="X43" s="65">
        <v>119.2</v>
      </c>
      <c r="Y43" s="70">
        <v>1803</v>
      </c>
      <c r="Z43" s="65">
        <v>3</v>
      </c>
      <c r="AA43" s="86"/>
    </row>
    <row r="44" spans="1:27" ht="15" customHeight="1">
      <c r="A44" s="86"/>
      <c r="B44" s="81" t="s">
        <v>35</v>
      </c>
      <c r="C44" s="65" t="s">
        <v>76</v>
      </c>
      <c r="D44" s="66">
        <v>0.1</v>
      </c>
      <c r="E44" s="67">
        <v>14859</v>
      </c>
      <c r="F44" s="66">
        <v>0.2</v>
      </c>
      <c r="G44" s="66">
        <v>1.5209999999999999</v>
      </c>
      <c r="H44" s="66">
        <v>0.437</v>
      </c>
      <c r="I44" s="66">
        <v>2.2879999999999998</v>
      </c>
      <c r="J44" s="66">
        <v>1.484</v>
      </c>
      <c r="K44" s="65">
        <v>176.4</v>
      </c>
      <c r="L44" s="70">
        <v>2918</v>
      </c>
      <c r="M44" s="65">
        <v>4</v>
      </c>
      <c r="N44" s="86"/>
      <c r="O44" s="81" t="s">
        <v>35</v>
      </c>
      <c r="P44" s="65" t="s">
        <v>76</v>
      </c>
      <c r="Q44" s="66">
        <v>0.11700000000000001</v>
      </c>
      <c r="R44" s="67">
        <v>14745</v>
      </c>
      <c r="S44" s="66">
        <v>0.19500000000000001</v>
      </c>
      <c r="T44" s="66">
        <v>1.42</v>
      </c>
      <c r="U44" s="66">
        <v>0.45100000000000001</v>
      </c>
      <c r="V44" s="66">
        <v>2.2170000000000001</v>
      </c>
      <c r="W44" s="66">
        <v>1.4139999999999999</v>
      </c>
      <c r="X44" s="65">
        <v>168.4</v>
      </c>
      <c r="Y44" s="70">
        <v>2891</v>
      </c>
      <c r="Z44" s="65">
        <v>4</v>
      </c>
      <c r="AA44" s="86"/>
    </row>
    <row r="45" spans="1:27" ht="15" customHeight="1">
      <c r="A45" s="86"/>
      <c r="B45" s="81" t="s">
        <v>36</v>
      </c>
      <c r="C45" s="65" t="s">
        <v>75</v>
      </c>
      <c r="D45" s="66">
        <v>6.7000000000000004E-2</v>
      </c>
      <c r="E45" s="67">
        <v>25066</v>
      </c>
      <c r="F45" s="66">
        <v>0.14699999999999999</v>
      </c>
      <c r="G45" s="66">
        <v>1.0149999999999999</v>
      </c>
      <c r="H45" s="66">
        <v>0.73699999999999999</v>
      </c>
      <c r="I45" s="66">
        <v>1.357</v>
      </c>
      <c r="J45" s="66">
        <v>1.091</v>
      </c>
      <c r="K45" s="65">
        <v>115.4</v>
      </c>
      <c r="L45" s="70">
        <v>1595</v>
      </c>
      <c r="M45" s="65">
        <v>3</v>
      </c>
      <c r="N45" s="86"/>
      <c r="O45" s="81" t="s">
        <v>36</v>
      </c>
      <c r="P45" s="65" t="s">
        <v>75</v>
      </c>
      <c r="Q45" s="66">
        <v>7.9000000000000001E-2</v>
      </c>
      <c r="R45" s="67">
        <v>24500</v>
      </c>
      <c r="S45" s="66">
        <v>0.152</v>
      </c>
      <c r="T45" s="66">
        <v>0.96599999999999997</v>
      </c>
      <c r="U45" s="66">
        <v>0.749</v>
      </c>
      <c r="V45" s="66">
        <v>1.3340000000000001</v>
      </c>
      <c r="W45" s="66">
        <v>1.099</v>
      </c>
      <c r="X45" s="65">
        <v>113.3</v>
      </c>
      <c r="Y45" s="70">
        <v>1587</v>
      </c>
      <c r="Z45" s="65">
        <v>3</v>
      </c>
      <c r="AA45" s="86"/>
    </row>
    <row r="46" spans="1:27" ht="2.1" customHeight="1">
      <c r="A46" s="86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86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86"/>
    </row>
  </sheetData>
  <mergeCells count="12">
    <mergeCell ref="B1:M1"/>
    <mergeCell ref="O1:Z1"/>
    <mergeCell ref="B46:M46"/>
    <mergeCell ref="O46:Z46"/>
    <mergeCell ref="B5:I5"/>
    <mergeCell ref="B7:M7"/>
    <mergeCell ref="B12:M12"/>
    <mergeCell ref="B13:M13"/>
    <mergeCell ref="O5:V5"/>
    <mergeCell ref="O7:Z7"/>
    <mergeCell ref="O12:Z12"/>
    <mergeCell ref="O13:Z13"/>
  </mergeCells>
  <hyperlinks>
    <hyperlink ref="C6" r:id="rId1" display="http://www.arc.gov/research/SourceandMethodologyCountyEconomicStatusFY2007FY2013.asp"/>
    <hyperlink ref="D6" r:id="rId2" display="http://www.arc.gov/research/SourceandMethodologyUnemploymentRates.asp"/>
    <hyperlink ref="E6" r:id="rId3" display="http://www.arc.gov/research/SourceandMethodologyPersonalIncomeRates.asp"/>
    <hyperlink ref="F6" r:id="rId4" display="http://www.arc.gov/research/SourceandMethodologyPovertyRates.asp"/>
    <hyperlink ref="G6" r:id="rId5" display="http://www.arc.gov/research/SourceandMethodologyUnemploymentRates.asp"/>
    <hyperlink ref="H6" r:id="rId6" display="http://www.arc.gov/research/SourceandMethodologyPersonalIncomeRates.asp"/>
    <hyperlink ref="I6" r:id="rId7" display="http://www.arc.gov/research/SourceandMethodologyPersonalIncomeRates.asp"/>
    <hyperlink ref="J6" r:id="rId8" display="http://www.arc.gov/research/SourceandMethodologyPovertyRates.asp"/>
    <hyperlink ref="K6" r:id="rId9" display="http://www.arc.gov/research/SourceandMethodologyCountyEconomicStatusFY2007FY2013.asp"/>
    <hyperlink ref="L6" r:id="rId10" display="http://www.arc.gov/research/SourceandMethodologyCountyEconomicStatusFY2007FY2013.asp"/>
    <hyperlink ref="M6" r:id="rId11" display="http://www.arc.gov/research/SourceandMethodologyCountyEconomicStatusFY2007FY2013.asp"/>
    <hyperlink ref="P6" r:id="rId12" display="http://www.arc.gov/research/SourceandMethodologyCountyEconomicStatusFY2007FY2013.asp"/>
    <hyperlink ref="Q6" r:id="rId13" display="http://www.arc.gov/research/SourceandMethodologyUnemploymentRates.asp"/>
    <hyperlink ref="R6" r:id="rId14" display="http://www.arc.gov/research/SourceandMethodologyPersonalIncomeRates.asp"/>
    <hyperlink ref="S6" r:id="rId15" display="http://www.arc.gov/research/SourceandMethodologyPovertyRates.asp"/>
    <hyperlink ref="T6" r:id="rId16" display="http://www.arc.gov/research/SourceandMethodologyUnemploymentRates.asp"/>
    <hyperlink ref="U6" r:id="rId17" display="http://www.arc.gov/research/SourceandMethodologyPersonalIncomeRates.asp"/>
    <hyperlink ref="V6" r:id="rId18" display="http://www.arc.gov/research/SourceandMethodologyPersonalIncomeRates.asp"/>
    <hyperlink ref="W6" r:id="rId19" display="http://www.arc.gov/research/SourceandMethodologyPovertyRates.asp"/>
    <hyperlink ref="X6" r:id="rId20" display="http://www.arc.gov/research/SourceandMethodologyCountyEconomicStatusFY2007FY2013.asp"/>
    <hyperlink ref="Y6" r:id="rId21" display="http://www.arc.gov/research/SourceandMethodologyCountyEconomicStatusFY2007FY2013.asp"/>
    <hyperlink ref="Z6" r:id="rId22" display="http://www.arc.gov/research/SourceandMethodologyCountyEconomicStatusFY2007FY2013.asp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defaultColWidth="8.85546875" defaultRowHeight="15"/>
  <cols>
    <col min="1" max="1" width="4.7109375" style="108" customWidth="1"/>
    <col min="2" max="2" width="15.28515625" style="108" customWidth="1"/>
    <col min="3" max="3" width="14.42578125" style="108" customWidth="1"/>
    <col min="4" max="4" width="15.42578125" style="108" customWidth="1"/>
    <col min="5" max="5" width="16.42578125" style="108" customWidth="1"/>
    <col min="6" max="6" width="15.140625" style="108" customWidth="1"/>
    <col min="7" max="7" width="8.85546875" style="108" customWidth="1"/>
    <col min="8" max="8" width="9.42578125" style="108" customWidth="1"/>
    <col min="9" max="13" width="11.7109375" style="108" customWidth="1"/>
    <col min="14" max="16384" width="8.85546875" style="108"/>
  </cols>
  <sheetData>
    <row r="1" spans="1:7" ht="18.75">
      <c r="A1" s="97" t="s">
        <v>182</v>
      </c>
    </row>
    <row r="2" spans="1:7" ht="15.75">
      <c r="B2" s="141" t="s">
        <v>183</v>
      </c>
    </row>
    <row r="3" spans="1:7" ht="15.75">
      <c r="B3" s="141"/>
      <c r="D3" s="1" t="s">
        <v>184</v>
      </c>
    </row>
    <row r="4" spans="1:7" ht="31.5" customHeight="1">
      <c r="B4" s="232" t="s">
        <v>1</v>
      </c>
      <c r="C4" s="139" t="s">
        <v>185</v>
      </c>
      <c r="D4" s="139" t="s">
        <v>186</v>
      </c>
      <c r="E4" s="139" t="s">
        <v>187</v>
      </c>
      <c r="F4" s="139" t="s">
        <v>188</v>
      </c>
      <c r="G4" s="1"/>
    </row>
    <row r="5" spans="1:7" ht="15.75" customHeight="1">
      <c r="B5" s="233" t="s">
        <v>2</v>
      </c>
      <c r="C5" s="234">
        <v>195700</v>
      </c>
      <c r="D5" s="234">
        <v>75200</v>
      </c>
      <c r="E5" s="235">
        <v>3760000</v>
      </c>
      <c r="F5" s="234">
        <v>188000</v>
      </c>
    </row>
    <row r="6" spans="1:7" ht="15.75" customHeight="1">
      <c r="B6" s="233" t="s">
        <v>3</v>
      </c>
      <c r="C6" s="236">
        <v>657.54</v>
      </c>
      <c r="D6" s="236">
        <v>698.96</v>
      </c>
      <c r="E6" s="236">
        <v>34947.9</v>
      </c>
      <c r="F6" s="236">
        <v>1747.39</v>
      </c>
    </row>
    <row r="7" spans="1:7" ht="15.75" customHeight="1">
      <c r="B7" s="233" t="s">
        <v>4</v>
      </c>
      <c r="C7" s="237">
        <f>SUM(C8:C39)</f>
        <v>137.42999999999998</v>
      </c>
      <c r="D7" s="237">
        <f t="shared" ref="D7:F7" si="0">SUM(D8:D39)</f>
        <v>145.49000000000004</v>
      </c>
      <c r="E7" s="237">
        <f t="shared" si="0"/>
        <v>7274.9400000000005</v>
      </c>
      <c r="F7" s="237">
        <f t="shared" si="0"/>
        <v>363.73999999999995</v>
      </c>
    </row>
    <row r="8" spans="1:7" ht="15.75" customHeight="1">
      <c r="B8" s="233" t="s">
        <v>5</v>
      </c>
      <c r="C8" s="238">
        <v>1.72</v>
      </c>
      <c r="D8" s="236">
        <v>1.88</v>
      </c>
      <c r="E8" s="236">
        <v>94.03</v>
      </c>
      <c r="F8" s="236">
        <v>4.7</v>
      </c>
    </row>
    <row r="9" spans="1:7" ht="15.75" customHeight="1">
      <c r="B9" s="233" t="s">
        <v>6</v>
      </c>
      <c r="C9" s="236">
        <v>6.9</v>
      </c>
      <c r="D9" s="239">
        <v>7.3</v>
      </c>
      <c r="E9" s="236">
        <v>364.98</v>
      </c>
      <c r="F9" s="236">
        <v>18.25</v>
      </c>
    </row>
    <row r="10" spans="1:7" ht="15.75" customHeight="1">
      <c r="B10" s="233" t="s">
        <v>7</v>
      </c>
      <c r="C10" s="236">
        <v>3.76</v>
      </c>
      <c r="D10" s="236">
        <v>4.04</v>
      </c>
      <c r="E10" s="236">
        <v>202.18</v>
      </c>
      <c r="F10" s="236">
        <v>10.11</v>
      </c>
    </row>
    <row r="11" spans="1:7" ht="15.75" customHeight="1">
      <c r="B11" s="233" t="s">
        <v>8</v>
      </c>
      <c r="C11" s="236">
        <v>4.74</v>
      </c>
      <c r="D11" s="236">
        <v>4.96</v>
      </c>
      <c r="E11" s="236">
        <v>247.81</v>
      </c>
      <c r="F11" s="236">
        <v>12.39</v>
      </c>
    </row>
    <row r="12" spans="1:7" ht="15.75" customHeight="1">
      <c r="B12" s="233" t="s">
        <v>9</v>
      </c>
      <c r="C12" s="236">
        <v>2.72</v>
      </c>
      <c r="D12" s="236">
        <v>2.96</v>
      </c>
      <c r="E12" s="236">
        <v>148.06</v>
      </c>
      <c r="F12" s="236">
        <v>7.4</v>
      </c>
    </row>
    <row r="13" spans="1:7" ht="15.75" customHeight="1">
      <c r="B13" s="233" t="s">
        <v>10</v>
      </c>
      <c r="C13" s="236">
        <v>1.98</v>
      </c>
      <c r="D13" s="236">
        <v>2.14</v>
      </c>
      <c r="E13" s="236">
        <v>107.15</v>
      </c>
      <c r="F13" s="236">
        <v>5.36</v>
      </c>
    </row>
    <row r="14" spans="1:7" ht="15.75" customHeight="1">
      <c r="B14" s="233" t="s">
        <v>11</v>
      </c>
      <c r="C14" s="236">
        <v>14.07</v>
      </c>
      <c r="D14" s="236">
        <v>15.34</v>
      </c>
      <c r="E14" s="236">
        <v>767.24</v>
      </c>
      <c r="F14" s="236">
        <v>38.36</v>
      </c>
    </row>
    <row r="15" spans="1:7" ht="15.75" customHeight="1">
      <c r="B15" s="233" t="s">
        <v>12</v>
      </c>
      <c r="C15" s="236">
        <v>7.28</v>
      </c>
      <c r="D15" s="236">
        <v>7.67</v>
      </c>
      <c r="E15" s="236">
        <v>383.38</v>
      </c>
      <c r="F15" s="236">
        <v>19.170000000000002</v>
      </c>
    </row>
    <row r="16" spans="1:7" ht="15.75" customHeight="1">
      <c r="B16" s="233" t="s">
        <v>13</v>
      </c>
      <c r="C16" s="236">
        <v>2.4700000000000002</v>
      </c>
      <c r="D16" s="236">
        <v>2.61</v>
      </c>
      <c r="E16" s="236">
        <v>130.62</v>
      </c>
      <c r="F16" s="236">
        <v>6.53</v>
      </c>
    </row>
    <row r="17" spans="2:6" ht="15.75" customHeight="1">
      <c r="B17" s="233" t="s">
        <v>14</v>
      </c>
      <c r="C17" s="236">
        <v>2.0499999999999998</v>
      </c>
      <c r="D17" s="236">
        <v>2.17</v>
      </c>
      <c r="E17" s="236">
        <v>108.67</v>
      </c>
      <c r="F17" s="236">
        <v>5.43</v>
      </c>
    </row>
    <row r="18" spans="2:6" ht="15.75" customHeight="1">
      <c r="B18" s="233" t="s">
        <v>15</v>
      </c>
      <c r="C18" s="236">
        <v>2.48</v>
      </c>
      <c r="D18" s="236">
        <v>2.63</v>
      </c>
      <c r="E18" s="236">
        <v>131.71</v>
      </c>
      <c r="F18" s="236">
        <v>6.59</v>
      </c>
    </row>
    <row r="19" spans="2:6" ht="15.75" customHeight="1">
      <c r="B19" s="233" t="s">
        <v>16</v>
      </c>
      <c r="C19" s="236">
        <v>1.04</v>
      </c>
      <c r="D19" s="236">
        <v>1.1000000000000001</v>
      </c>
      <c r="E19" s="236">
        <v>54.76</v>
      </c>
      <c r="F19" s="236">
        <v>2.74</v>
      </c>
    </row>
    <row r="20" spans="2:6" ht="15.75" customHeight="1">
      <c r="B20" s="233" t="s">
        <v>17</v>
      </c>
      <c r="C20" s="236">
        <v>2.64</v>
      </c>
      <c r="D20" s="236">
        <v>2.85</v>
      </c>
      <c r="E20" s="236">
        <v>142.63</v>
      </c>
      <c r="F20" s="236">
        <v>7.13</v>
      </c>
    </row>
    <row r="21" spans="2:6" ht="15.75" customHeight="1">
      <c r="B21" s="233" t="s">
        <v>18</v>
      </c>
      <c r="C21" s="236">
        <v>1.81</v>
      </c>
      <c r="D21" s="236">
        <v>1.96</v>
      </c>
      <c r="E21" s="236">
        <v>97.82</v>
      </c>
      <c r="F21" s="236">
        <v>4.8899999999999997</v>
      </c>
    </row>
    <row r="22" spans="2:6" ht="15.75" customHeight="1">
      <c r="B22" s="233" t="s">
        <v>19</v>
      </c>
      <c r="C22" s="236">
        <v>2.2000000000000002</v>
      </c>
      <c r="D22" s="236">
        <v>2.36</v>
      </c>
      <c r="E22" s="236">
        <v>117.84</v>
      </c>
      <c r="F22" s="236">
        <v>5.89</v>
      </c>
    </row>
    <row r="23" spans="2:6" ht="15.75" customHeight="1">
      <c r="B23" s="233" t="s">
        <v>20</v>
      </c>
      <c r="C23" s="236">
        <v>1.95</v>
      </c>
      <c r="D23" s="236">
        <v>2.08</v>
      </c>
      <c r="E23" s="236">
        <v>103.91</v>
      </c>
      <c r="F23" s="236">
        <v>5.2</v>
      </c>
    </row>
    <row r="24" spans="2:6" ht="15.75" customHeight="1">
      <c r="B24" s="233" t="s">
        <v>21</v>
      </c>
      <c r="C24" s="236">
        <v>5</v>
      </c>
      <c r="D24" s="236">
        <v>5.12</v>
      </c>
      <c r="E24" s="236">
        <v>255.85</v>
      </c>
      <c r="F24" s="236">
        <v>12.79</v>
      </c>
    </row>
    <row r="25" spans="2:6" ht="15.75" customHeight="1">
      <c r="B25" s="233" t="s">
        <v>22</v>
      </c>
      <c r="C25" s="236">
        <v>3.64</v>
      </c>
      <c r="D25" s="236">
        <v>3.82</v>
      </c>
      <c r="E25" s="236">
        <v>191.08</v>
      </c>
      <c r="F25" s="236">
        <v>9.5500000000000007</v>
      </c>
    </row>
    <row r="26" spans="2:6" ht="15.75" customHeight="1">
      <c r="B26" s="233" t="s">
        <v>23</v>
      </c>
      <c r="C26" s="236">
        <v>18.559999999999999</v>
      </c>
      <c r="D26" s="236">
        <v>19.29</v>
      </c>
      <c r="E26" s="236">
        <v>964.37</v>
      </c>
      <c r="F26" s="236">
        <v>48.22</v>
      </c>
    </row>
    <row r="27" spans="2:6" ht="15.75" customHeight="1">
      <c r="B27" s="233" t="s">
        <v>24</v>
      </c>
      <c r="C27" s="236">
        <v>1.33</v>
      </c>
      <c r="D27" s="236">
        <v>1.41</v>
      </c>
      <c r="E27" s="236">
        <v>70.459999999999994</v>
      </c>
      <c r="F27" s="236">
        <v>3.52</v>
      </c>
    </row>
    <row r="28" spans="2:6" ht="15.75" customHeight="1">
      <c r="B28" s="233" t="s">
        <v>25</v>
      </c>
      <c r="C28" s="236">
        <v>0.91</v>
      </c>
      <c r="D28" s="236">
        <v>0.94</v>
      </c>
      <c r="E28" s="236">
        <v>47.14</v>
      </c>
      <c r="F28" s="236">
        <v>2.36</v>
      </c>
    </row>
    <row r="29" spans="2:6" ht="15.75" customHeight="1">
      <c r="B29" s="233" t="s">
        <v>26</v>
      </c>
      <c r="C29" s="236">
        <v>0.94</v>
      </c>
      <c r="D29" s="236">
        <v>0.99</v>
      </c>
      <c r="E29" s="236">
        <v>49.41</v>
      </c>
      <c r="F29" s="236">
        <v>2.4700000000000002</v>
      </c>
    </row>
    <row r="30" spans="2:6" ht="15.75" customHeight="1">
      <c r="B30" s="233" t="s">
        <v>27</v>
      </c>
      <c r="C30" s="236">
        <v>5.75</v>
      </c>
      <c r="D30" s="236">
        <v>6.12</v>
      </c>
      <c r="E30" s="236">
        <v>305.83999999999997</v>
      </c>
      <c r="F30" s="236">
        <v>15.29</v>
      </c>
    </row>
    <row r="31" spans="2:6" ht="15.75" customHeight="1">
      <c r="B31" s="233" t="s">
        <v>28</v>
      </c>
      <c r="C31" s="236">
        <v>0.68</v>
      </c>
      <c r="D31" s="236">
        <v>0.73</v>
      </c>
      <c r="E31" s="236">
        <v>36.270000000000003</v>
      </c>
      <c r="F31" s="236">
        <v>1.81</v>
      </c>
    </row>
    <row r="32" spans="2:6" ht="15.75" customHeight="1">
      <c r="B32" s="233" t="s">
        <v>29</v>
      </c>
      <c r="C32" s="236">
        <v>1.92</v>
      </c>
      <c r="D32" s="236">
        <v>2.06</v>
      </c>
      <c r="E32" s="236">
        <v>103.2</v>
      </c>
      <c r="F32" s="236">
        <v>5.16</v>
      </c>
    </row>
    <row r="33" spans="2:6" ht="15.75" customHeight="1">
      <c r="B33" s="233" t="s">
        <v>30</v>
      </c>
      <c r="C33" s="236">
        <v>1.7</v>
      </c>
      <c r="D33" s="236">
        <v>1.8</v>
      </c>
      <c r="E33" s="236">
        <v>90.18</v>
      </c>
      <c r="F33" s="236">
        <v>4.51</v>
      </c>
    </row>
    <row r="34" spans="2:6" ht="15.75" customHeight="1">
      <c r="B34" s="233" t="s">
        <v>31</v>
      </c>
      <c r="C34" s="236">
        <v>4.74</v>
      </c>
      <c r="D34" s="236">
        <v>5.09</v>
      </c>
      <c r="E34" s="236">
        <v>254.75</v>
      </c>
      <c r="F34" s="236">
        <v>12.74</v>
      </c>
    </row>
    <row r="35" spans="2:6" ht="15.75" customHeight="1">
      <c r="B35" s="233" t="s">
        <v>32</v>
      </c>
      <c r="C35" s="236">
        <v>4.62</v>
      </c>
      <c r="D35" s="236">
        <v>4.84</v>
      </c>
      <c r="E35" s="236">
        <v>242.18</v>
      </c>
      <c r="F35" s="236">
        <v>12.11</v>
      </c>
    </row>
    <row r="36" spans="2:6" ht="15.75" customHeight="1">
      <c r="B36" s="233" t="s">
        <v>33</v>
      </c>
      <c r="C36" s="236">
        <v>16.18</v>
      </c>
      <c r="D36" s="236">
        <v>16.88</v>
      </c>
      <c r="E36" s="236">
        <v>844.15</v>
      </c>
      <c r="F36" s="236">
        <v>42.21</v>
      </c>
    </row>
    <row r="37" spans="2:6" ht="15.75" customHeight="1">
      <c r="B37" s="233" t="s">
        <v>34</v>
      </c>
      <c r="C37" s="236">
        <v>6.45</v>
      </c>
      <c r="D37" s="236">
        <v>6.86</v>
      </c>
      <c r="E37" s="236">
        <v>343.02</v>
      </c>
      <c r="F37" s="236">
        <v>17.149999999999999</v>
      </c>
    </row>
    <row r="38" spans="2:6" ht="15.75" customHeight="1">
      <c r="B38" s="233" t="s">
        <v>35</v>
      </c>
      <c r="C38" s="236">
        <v>0.76</v>
      </c>
      <c r="D38" s="236">
        <v>0.81</v>
      </c>
      <c r="E38" s="236">
        <v>40.479999999999997</v>
      </c>
      <c r="F38" s="236">
        <v>2.02</v>
      </c>
    </row>
    <row r="39" spans="2:6" ht="15.75" customHeight="1">
      <c r="B39" s="233" t="s">
        <v>36</v>
      </c>
      <c r="C39" s="236">
        <v>4.4400000000000004</v>
      </c>
      <c r="D39" s="236">
        <v>4.68</v>
      </c>
      <c r="E39" s="236">
        <v>233.77</v>
      </c>
      <c r="F39" s="236">
        <v>11.69</v>
      </c>
    </row>
    <row r="41" spans="2:6" ht="15.75">
      <c r="B41" s="233" t="s">
        <v>189</v>
      </c>
    </row>
    <row r="42" spans="2:6">
      <c r="C42" s="63"/>
    </row>
    <row r="43" spans="2:6">
      <c r="C43" s="63" t="s">
        <v>190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ColWidth="8.85546875" defaultRowHeight="15"/>
  <cols>
    <col min="1" max="1" width="4.7109375" style="108" customWidth="1"/>
    <col min="2" max="2" width="16.42578125" style="108" customWidth="1"/>
    <col min="3" max="9" width="12.7109375" style="108" customWidth="1"/>
    <col min="10" max="10" width="8.85546875" style="108"/>
    <col min="11" max="11" width="18" style="108" customWidth="1"/>
    <col min="12" max="16384" width="8.85546875" style="108"/>
  </cols>
  <sheetData>
    <row r="1" spans="1:11" ht="18.75">
      <c r="A1" s="97" t="s">
        <v>173</v>
      </c>
    </row>
    <row r="2" spans="1:11" ht="15.75">
      <c r="B2" s="141" t="s">
        <v>174</v>
      </c>
      <c r="C2" s="221"/>
      <c r="D2" s="95"/>
      <c r="E2" s="95"/>
      <c r="F2" s="95"/>
      <c r="G2" s="95"/>
      <c r="H2" s="95"/>
      <c r="I2" s="27"/>
      <c r="K2" s="141"/>
    </row>
    <row r="3" spans="1:11">
      <c r="C3" s="95"/>
      <c r="D3" s="95"/>
      <c r="E3" s="95"/>
      <c r="F3" s="95"/>
      <c r="G3" s="95"/>
      <c r="H3" s="95"/>
      <c r="I3" s="27"/>
    </row>
    <row r="4" spans="1:11" ht="45">
      <c r="B4" s="53" t="s">
        <v>166</v>
      </c>
      <c r="C4" s="215" t="s">
        <v>175</v>
      </c>
      <c r="D4" s="216" t="s">
        <v>176</v>
      </c>
      <c r="E4" s="215" t="s">
        <v>177</v>
      </c>
      <c r="F4" s="215" t="s">
        <v>178</v>
      </c>
      <c r="G4" s="215" t="s">
        <v>177</v>
      </c>
      <c r="H4" s="216" t="s">
        <v>179</v>
      </c>
      <c r="I4" s="222" t="s">
        <v>180</v>
      </c>
      <c r="K4" s="53" t="s">
        <v>51</v>
      </c>
    </row>
    <row r="5" spans="1:11" ht="15.75">
      <c r="B5" s="217" t="s">
        <v>2</v>
      </c>
      <c r="C5" s="223">
        <v>93084</v>
      </c>
      <c r="D5" s="224">
        <v>418865</v>
      </c>
      <c r="E5" s="225">
        <f>D5/C5</f>
        <v>4.4998603411971985</v>
      </c>
      <c r="F5" s="226">
        <v>56593.01</v>
      </c>
      <c r="G5" s="225">
        <f>F5/D5</f>
        <v>0.13511038162653838</v>
      </c>
      <c r="H5" s="227">
        <f t="shared" ref="H5:H39" si="0">D5*K5</f>
        <v>49513492570745</v>
      </c>
      <c r="I5" s="228" t="s">
        <v>181</v>
      </c>
      <c r="K5" s="229">
        <v>118208713</v>
      </c>
    </row>
    <row r="6" spans="1:11" ht="15.75">
      <c r="B6" s="217" t="s">
        <v>3</v>
      </c>
      <c r="C6" s="230">
        <v>97282</v>
      </c>
      <c r="D6" s="224">
        <v>394065</v>
      </c>
      <c r="E6" s="225">
        <f>D6/C6</f>
        <v>4.0507493678172732</v>
      </c>
      <c r="F6" s="226">
        <v>51753.75</v>
      </c>
      <c r="G6" s="225">
        <f t="shared" ref="G6:G39" si="1">F6/D6</f>
        <v>0.13133302881504319</v>
      </c>
      <c r="H6" s="227">
        <f t="shared" si="0"/>
        <v>1816751958525</v>
      </c>
      <c r="I6" s="228">
        <f>H6/H5</f>
        <v>3.6692058350140021E-2</v>
      </c>
      <c r="K6" s="229">
        <v>4610285</v>
      </c>
    </row>
    <row r="7" spans="1:11" ht="15.75">
      <c r="B7" s="217" t="s">
        <v>4</v>
      </c>
      <c r="C7" s="230">
        <v>66154</v>
      </c>
      <c r="D7" s="224">
        <v>295831</v>
      </c>
      <c r="E7" s="225">
        <f t="shared" ref="E7:E39" si="2">D7/C7</f>
        <v>4.4718535538289448</v>
      </c>
      <c r="F7" s="226">
        <v>41085.340000000004</v>
      </c>
      <c r="G7" s="225">
        <f t="shared" si="1"/>
        <v>0.13888111793557809</v>
      </c>
      <c r="H7" s="227">
        <f t="shared" si="0"/>
        <v>237698137683</v>
      </c>
      <c r="I7" s="228">
        <f>H7/H6</f>
        <v>0.1308368688238456</v>
      </c>
      <c r="K7" s="229">
        <v>803493</v>
      </c>
    </row>
    <row r="8" spans="1:11" ht="15.75">
      <c r="B8" s="219" t="s">
        <v>5</v>
      </c>
      <c r="C8" s="230">
        <v>28749</v>
      </c>
      <c r="D8" s="224">
        <v>187160</v>
      </c>
      <c r="E8" s="225">
        <f t="shared" si="2"/>
        <v>6.5101394831124564</v>
      </c>
      <c r="F8" s="226">
        <v>30676.27</v>
      </c>
      <c r="G8" s="225">
        <f t="shared" si="1"/>
        <v>0.1639039858944219</v>
      </c>
      <c r="H8" s="227">
        <f t="shared" si="0"/>
        <v>2081032040</v>
      </c>
      <c r="I8" s="228">
        <f>H8/H7</f>
        <v>8.7549362409196276E-3</v>
      </c>
      <c r="K8" s="231">
        <v>11119</v>
      </c>
    </row>
    <row r="9" spans="1:11" ht="15.75">
      <c r="B9" s="219" t="s">
        <v>6</v>
      </c>
      <c r="C9" s="230">
        <v>49219</v>
      </c>
      <c r="D9" s="224">
        <v>273697</v>
      </c>
      <c r="E9" s="225">
        <f t="shared" si="2"/>
        <v>5.5607996911761717</v>
      </c>
      <c r="F9" s="226">
        <v>42923.869999999995</v>
      </c>
      <c r="G9" s="225">
        <f t="shared" si="1"/>
        <v>0.15682988852636306</v>
      </c>
      <c r="H9" s="227">
        <f t="shared" si="0"/>
        <v>10715511247</v>
      </c>
      <c r="I9" s="228">
        <f>H9/H7</f>
        <v>4.5080333196764313E-2</v>
      </c>
      <c r="K9" s="231">
        <v>39151</v>
      </c>
    </row>
    <row r="10" spans="1:11" ht="15.75">
      <c r="B10" s="219" t="s">
        <v>7</v>
      </c>
      <c r="C10" s="230">
        <v>14780</v>
      </c>
      <c r="D10" s="224">
        <v>212786</v>
      </c>
      <c r="E10" s="225">
        <f t="shared" si="2"/>
        <v>14.396887686062247</v>
      </c>
      <c r="F10" s="226">
        <v>31030.14</v>
      </c>
      <c r="G10" s="225">
        <f t="shared" si="1"/>
        <v>0.14582792100984088</v>
      </c>
      <c r="H10" s="227">
        <f t="shared" si="0"/>
        <v>5051539640</v>
      </c>
      <c r="I10" s="228">
        <f>H10/H7</f>
        <v>2.1251910886810801E-2</v>
      </c>
      <c r="K10" s="231">
        <v>23740</v>
      </c>
    </row>
    <row r="11" spans="1:11" ht="15.75">
      <c r="B11" s="219" t="s">
        <v>8</v>
      </c>
      <c r="C11" s="230">
        <v>49765</v>
      </c>
      <c r="D11" s="224">
        <v>252504</v>
      </c>
      <c r="E11" s="225">
        <f t="shared" si="2"/>
        <v>5.0739274590575709</v>
      </c>
      <c r="F11" s="226">
        <v>35096.22</v>
      </c>
      <c r="G11" s="225">
        <f t="shared" si="1"/>
        <v>0.13899272882805819</v>
      </c>
      <c r="H11" s="227">
        <f t="shared" si="0"/>
        <v>7232219568</v>
      </c>
      <c r="I11" s="228">
        <f>H11/H7</f>
        <v>3.0426067442080946E-2</v>
      </c>
      <c r="K11" s="231">
        <v>28642</v>
      </c>
    </row>
    <row r="12" spans="1:11" ht="15.75">
      <c r="B12" s="219" t="s">
        <v>9</v>
      </c>
      <c r="C12" s="230">
        <v>60074</v>
      </c>
      <c r="D12" s="224">
        <v>270507</v>
      </c>
      <c r="E12" s="225">
        <f t="shared" si="2"/>
        <v>4.5028964277391221</v>
      </c>
      <c r="F12" s="226">
        <v>40086.43</v>
      </c>
      <c r="G12" s="225">
        <f t="shared" si="1"/>
        <v>0.14818999138654454</v>
      </c>
      <c r="H12" s="227">
        <f t="shared" si="0"/>
        <v>4587528213</v>
      </c>
      <c r="I12" s="228">
        <f>H12/H7</f>
        <v>1.9299807132347156E-2</v>
      </c>
      <c r="K12" s="231">
        <v>16959</v>
      </c>
    </row>
    <row r="13" spans="1:11" ht="15.75">
      <c r="B13" s="219" t="s">
        <v>10</v>
      </c>
      <c r="C13" s="230">
        <v>78933</v>
      </c>
      <c r="D13" s="224">
        <v>304536</v>
      </c>
      <c r="E13" s="225">
        <f t="shared" si="2"/>
        <v>3.8581581847896316</v>
      </c>
      <c r="F13" s="226">
        <v>38610.81</v>
      </c>
      <c r="G13" s="225">
        <f t="shared" si="1"/>
        <v>0.12678570021278271</v>
      </c>
      <c r="H13" s="227">
        <f t="shared" si="0"/>
        <v>3464401536</v>
      </c>
      <c r="I13" s="228">
        <f>H13/H7</f>
        <v>1.4574794610381886E-2</v>
      </c>
      <c r="K13" s="231">
        <v>11376</v>
      </c>
    </row>
    <row r="14" spans="1:11" ht="15.75">
      <c r="B14" s="219" t="s">
        <v>11</v>
      </c>
      <c r="C14" s="230">
        <v>102309</v>
      </c>
      <c r="D14" s="224">
        <v>488751</v>
      </c>
      <c r="E14" s="225">
        <f t="shared" si="2"/>
        <v>4.7772043515233262</v>
      </c>
      <c r="F14" s="226">
        <v>59281.39</v>
      </c>
      <c r="G14" s="225">
        <f t="shared" si="1"/>
        <v>0.12129159838036137</v>
      </c>
      <c r="H14" s="227">
        <f t="shared" si="0"/>
        <v>36946643094</v>
      </c>
      <c r="I14" s="228">
        <f>H14/H7</f>
        <v>0.15543513909761017</v>
      </c>
      <c r="K14" s="231">
        <v>75594</v>
      </c>
    </row>
    <row r="15" spans="1:11" ht="15.75">
      <c r="B15" s="219" t="s">
        <v>12</v>
      </c>
      <c r="C15" s="230">
        <v>62684</v>
      </c>
      <c r="D15" s="224">
        <v>292327</v>
      </c>
      <c r="E15" s="225">
        <f t="shared" si="2"/>
        <v>4.6635026482036883</v>
      </c>
      <c r="F15" s="226">
        <v>40059.86</v>
      </c>
      <c r="G15" s="225">
        <f t="shared" si="1"/>
        <v>0.13703783776387402</v>
      </c>
      <c r="H15" s="227">
        <f t="shared" si="0"/>
        <v>12449622276</v>
      </c>
      <c r="I15" s="228">
        <f>H15/H7</f>
        <v>5.2375767001604019E-2</v>
      </c>
      <c r="K15" s="231">
        <v>42588</v>
      </c>
    </row>
    <row r="16" spans="1:11" ht="15.75">
      <c r="B16" s="219" t="s">
        <v>13</v>
      </c>
      <c r="C16" s="230">
        <v>58975</v>
      </c>
      <c r="D16" s="224">
        <v>260714</v>
      </c>
      <c r="E16" s="225">
        <f t="shared" si="2"/>
        <v>4.4207545570156848</v>
      </c>
      <c r="F16" s="226">
        <v>39051.26</v>
      </c>
      <c r="G16" s="225">
        <f t="shared" si="1"/>
        <v>0.14978581894336324</v>
      </c>
      <c r="H16" s="227">
        <f t="shared" si="0"/>
        <v>3841881504</v>
      </c>
      <c r="I16" s="228">
        <f>H16/H7</f>
        <v>1.6162859084422557E-2</v>
      </c>
      <c r="K16" s="231">
        <v>14736</v>
      </c>
    </row>
    <row r="17" spans="2:11" ht="15.75">
      <c r="B17" s="219" t="s">
        <v>14</v>
      </c>
      <c r="C17" s="230">
        <v>36828</v>
      </c>
      <c r="D17" s="224">
        <v>240663</v>
      </c>
      <c r="E17" s="225">
        <f t="shared" si="2"/>
        <v>6.5347833170413816</v>
      </c>
      <c r="F17" s="226">
        <v>30904.809999999998</v>
      </c>
      <c r="G17" s="225">
        <f t="shared" si="1"/>
        <v>0.1284152944158429</v>
      </c>
      <c r="H17" s="227">
        <f t="shared" si="0"/>
        <v>2901914454</v>
      </c>
      <c r="I17" s="228">
        <f>H17/H7</f>
        <v>1.2208402145203441E-2</v>
      </c>
      <c r="K17" s="231">
        <v>12058</v>
      </c>
    </row>
    <row r="18" spans="2:11" ht="15.75">
      <c r="B18" s="219" t="s">
        <v>15</v>
      </c>
      <c r="C18" s="230">
        <v>40933</v>
      </c>
      <c r="D18" s="224">
        <v>220429</v>
      </c>
      <c r="E18" s="225">
        <f t="shared" si="2"/>
        <v>5.3851171426477418</v>
      </c>
      <c r="F18" s="226">
        <v>33495.980000000003</v>
      </c>
      <c r="G18" s="225">
        <f t="shared" si="1"/>
        <v>0.15195813617990375</v>
      </c>
      <c r="H18" s="227">
        <f t="shared" si="0"/>
        <v>3549347758</v>
      </c>
      <c r="I18" s="228">
        <f>H18/H7</f>
        <v>1.4932164772504428E-2</v>
      </c>
      <c r="K18" s="231">
        <v>16102</v>
      </c>
    </row>
    <row r="19" spans="2:11" ht="15.75">
      <c r="B19" s="219" t="s">
        <v>16</v>
      </c>
      <c r="C19" s="230">
        <v>52658</v>
      </c>
      <c r="D19" s="224">
        <v>264833</v>
      </c>
      <c r="E19" s="225">
        <f t="shared" si="2"/>
        <v>5.0293022902502944</v>
      </c>
      <c r="F19" s="226">
        <v>32373.42</v>
      </c>
      <c r="G19" s="225">
        <f t="shared" si="1"/>
        <v>0.12224088387776447</v>
      </c>
      <c r="H19" s="227">
        <f t="shared" si="0"/>
        <v>1742071474</v>
      </c>
      <c r="I19" s="228">
        <f>H19/H7</f>
        <v>7.3289235287289827E-3</v>
      </c>
      <c r="K19" s="231">
        <v>6578</v>
      </c>
    </row>
    <row r="20" spans="2:11" ht="15.75">
      <c r="B20" s="219" t="s">
        <v>17</v>
      </c>
      <c r="C20" s="230">
        <v>41741</v>
      </c>
      <c r="D20" s="224">
        <v>235822</v>
      </c>
      <c r="E20" s="225">
        <f t="shared" si="2"/>
        <v>5.6496490261373706</v>
      </c>
      <c r="F20" s="226">
        <v>37316.71</v>
      </c>
      <c r="G20" s="225">
        <f t="shared" si="1"/>
        <v>0.15824100380795683</v>
      </c>
      <c r="H20" s="227">
        <f t="shared" si="0"/>
        <v>3957093160</v>
      </c>
      <c r="I20" s="228">
        <f>H20/H7</f>
        <v>1.664755642838597E-2</v>
      </c>
      <c r="K20" s="231">
        <v>16780</v>
      </c>
    </row>
    <row r="21" spans="2:11" ht="15.75">
      <c r="B21" s="219" t="s">
        <v>18</v>
      </c>
      <c r="C21" s="230">
        <v>51215</v>
      </c>
      <c r="D21" s="224">
        <v>251292</v>
      </c>
      <c r="E21" s="225">
        <f t="shared" si="2"/>
        <v>4.9066093917797522</v>
      </c>
      <c r="F21" s="226">
        <v>37600.54</v>
      </c>
      <c r="G21" s="225">
        <f t="shared" si="1"/>
        <v>0.14962887795870938</v>
      </c>
      <c r="H21" s="227">
        <f t="shared" si="0"/>
        <v>2867241720</v>
      </c>
      <c r="I21" s="228">
        <f>H21/H7</f>
        <v>1.2062533379305743E-2</v>
      </c>
      <c r="K21" s="231">
        <v>11410</v>
      </c>
    </row>
    <row r="22" spans="2:11" ht="15.75">
      <c r="B22" s="219" t="s">
        <v>19</v>
      </c>
      <c r="C22" s="230">
        <v>66896</v>
      </c>
      <c r="D22" s="224">
        <v>320026</v>
      </c>
      <c r="E22" s="225">
        <f t="shared" si="2"/>
        <v>4.7839332695527386</v>
      </c>
      <c r="F22" s="226">
        <v>42508.369999999995</v>
      </c>
      <c r="G22" s="225">
        <f t="shared" si="1"/>
        <v>0.13282786398605112</v>
      </c>
      <c r="H22" s="227">
        <f t="shared" si="0"/>
        <v>4059209784</v>
      </c>
      <c r="I22" s="228">
        <f>H22/H7</f>
        <v>1.7077162755955038E-2</v>
      </c>
      <c r="K22" s="231">
        <v>12684</v>
      </c>
    </row>
    <row r="23" spans="2:11" ht="15.75">
      <c r="B23" s="219" t="s">
        <v>20</v>
      </c>
      <c r="C23" s="230">
        <v>35620</v>
      </c>
      <c r="D23" s="224">
        <v>191805</v>
      </c>
      <c r="E23" s="225">
        <f t="shared" si="2"/>
        <v>5.3847557551937113</v>
      </c>
      <c r="F23" s="226">
        <v>31551.99</v>
      </c>
      <c r="G23" s="225">
        <f t="shared" si="1"/>
        <v>0.16450035191991869</v>
      </c>
      <c r="H23" s="227">
        <f t="shared" si="0"/>
        <v>2493081390</v>
      </c>
      <c r="I23" s="228">
        <f>H23/H7</f>
        <v>1.0488434677283142E-2</v>
      </c>
      <c r="K23" s="231">
        <v>12998</v>
      </c>
    </row>
    <row r="24" spans="2:11" ht="15.75">
      <c r="B24" s="219" t="s">
        <v>21</v>
      </c>
      <c r="C24" s="230">
        <v>53045</v>
      </c>
      <c r="D24" s="224">
        <v>280690</v>
      </c>
      <c r="E24" s="225">
        <f t="shared" si="2"/>
        <v>5.2915449146950699</v>
      </c>
      <c r="F24" s="226">
        <v>36001.43</v>
      </c>
      <c r="G24" s="225">
        <f t="shared" si="1"/>
        <v>0.12826046528198368</v>
      </c>
      <c r="H24" s="227">
        <f t="shared" si="0"/>
        <v>8100432710</v>
      </c>
      <c r="I24" s="228">
        <f>H24/H7</f>
        <v>3.4078654502556233E-2</v>
      </c>
      <c r="K24" s="231">
        <v>28859</v>
      </c>
    </row>
    <row r="25" spans="2:11" ht="15.75">
      <c r="B25" s="219" t="s">
        <v>22</v>
      </c>
      <c r="C25" s="230">
        <v>35798</v>
      </c>
      <c r="D25" s="224">
        <v>213915</v>
      </c>
      <c r="E25" s="225">
        <f t="shared" si="2"/>
        <v>5.9756131627465221</v>
      </c>
      <c r="F25" s="226">
        <v>31011.510000000002</v>
      </c>
      <c r="G25" s="225">
        <f t="shared" si="1"/>
        <v>0.14497118014164506</v>
      </c>
      <c r="H25" s="227">
        <f t="shared" si="0"/>
        <v>5335254015</v>
      </c>
      <c r="I25" s="228">
        <f>H25/H7</f>
        <v>2.2445501958939299E-2</v>
      </c>
      <c r="K25" s="231">
        <v>24941</v>
      </c>
    </row>
    <row r="26" spans="2:11" ht="15.75">
      <c r="B26" s="219" t="s">
        <v>23</v>
      </c>
      <c r="C26" s="230">
        <v>57890</v>
      </c>
      <c r="D26" s="224">
        <v>346735</v>
      </c>
      <c r="E26" s="225">
        <f t="shared" si="2"/>
        <v>5.9895491449300398</v>
      </c>
      <c r="F26" s="226">
        <v>46180.67</v>
      </c>
      <c r="G26" s="225">
        <f t="shared" si="1"/>
        <v>0.13318721790416313</v>
      </c>
      <c r="H26" s="227">
        <f t="shared" si="0"/>
        <v>34092025405</v>
      </c>
      <c r="I26" s="228">
        <f>H26/H7</f>
        <v>0.143425715225695</v>
      </c>
      <c r="K26" s="231">
        <v>98323</v>
      </c>
    </row>
    <row r="27" spans="2:11" ht="15.75">
      <c r="B27" s="219" t="s">
        <v>24</v>
      </c>
      <c r="C27" s="230">
        <v>40249</v>
      </c>
      <c r="D27" s="224">
        <v>187864</v>
      </c>
      <c r="E27" s="225">
        <f t="shared" si="2"/>
        <v>4.6675445352679565</v>
      </c>
      <c r="F27" s="226">
        <v>28005.439999999999</v>
      </c>
      <c r="G27" s="225">
        <f t="shared" si="1"/>
        <v>0.14907294638674784</v>
      </c>
      <c r="H27" s="227">
        <f t="shared" si="0"/>
        <v>1794289064</v>
      </c>
      <c r="I27" s="228">
        <f>H27/H7</f>
        <v>7.548603794249778E-3</v>
      </c>
      <c r="K27" s="231">
        <v>9551</v>
      </c>
    </row>
    <row r="28" spans="2:11" ht="15.75">
      <c r="B28" s="219" t="s">
        <v>25</v>
      </c>
      <c r="C28" s="230">
        <v>53800</v>
      </c>
      <c r="D28" s="224">
        <v>249216</v>
      </c>
      <c r="E28" s="225">
        <f t="shared" si="2"/>
        <v>4.632267657992565</v>
      </c>
      <c r="F28" s="226">
        <v>31913.14</v>
      </c>
      <c r="G28" s="225">
        <f t="shared" si="1"/>
        <v>0.12805413777606575</v>
      </c>
      <c r="H28" s="227">
        <f t="shared" si="0"/>
        <v>1511245824</v>
      </c>
      <c r="I28" s="228">
        <f>H28/H7</f>
        <v>6.3578361981759994E-3</v>
      </c>
      <c r="K28" s="231">
        <v>6064</v>
      </c>
    </row>
    <row r="29" spans="2:11" ht="15.75">
      <c r="B29" s="219" t="s">
        <v>26</v>
      </c>
      <c r="C29" s="230">
        <v>46019</v>
      </c>
      <c r="D29" s="224">
        <v>205079</v>
      </c>
      <c r="E29" s="225">
        <f t="shared" si="2"/>
        <v>4.4563984441209064</v>
      </c>
      <c r="F29" s="226">
        <v>29998.03</v>
      </c>
      <c r="G29" s="225">
        <f t="shared" si="1"/>
        <v>0.14627548408174409</v>
      </c>
      <c r="H29" s="227">
        <f t="shared" si="0"/>
        <v>1234575580</v>
      </c>
      <c r="I29" s="228">
        <f>H29/H7</f>
        <v>5.1938799017704545E-3</v>
      </c>
      <c r="K29" s="231">
        <v>6020</v>
      </c>
    </row>
    <row r="30" spans="2:11" ht="15.75">
      <c r="B30" s="219" t="s">
        <v>27</v>
      </c>
      <c r="C30" s="230">
        <v>46367</v>
      </c>
      <c r="D30" s="224">
        <v>264060</v>
      </c>
      <c r="E30" s="225">
        <f t="shared" si="2"/>
        <v>5.694998598140919</v>
      </c>
      <c r="F30" s="226">
        <v>40847.67</v>
      </c>
      <c r="G30" s="225">
        <f t="shared" si="1"/>
        <v>0.15469086571233809</v>
      </c>
      <c r="H30" s="227">
        <f t="shared" si="0"/>
        <v>9036133200</v>
      </c>
      <c r="I30" s="228">
        <f>H30/H7</f>
        <v>3.8015161953228287E-2</v>
      </c>
      <c r="K30" s="231">
        <v>34220</v>
      </c>
    </row>
    <row r="31" spans="2:11" ht="15.75">
      <c r="B31" s="219" t="s">
        <v>28</v>
      </c>
      <c r="C31" s="230">
        <v>56526</v>
      </c>
      <c r="D31" s="224">
        <v>260618</v>
      </c>
      <c r="E31" s="225">
        <f t="shared" si="2"/>
        <v>4.6105862788805148</v>
      </c>
      <c r="F31" s="226">
        <v>32699.4</v>
      </c>
      <c r="G31" s="225">
        <f t="shared" si="1"/>
        <v>0.1254686936435703</v>
      </c>
      <c r="H31" s="227">
        <f t="shared" si="0"/>
        <v>1260348648</v>
      </c>
      <c r="I31" s="228">
        <f>H31/H7</f>
        <v>5.302307625484351E-3</v>
      </c>
      <c r="K31" s="231">
        <v>4836</v>
      </c>
    </row>
    <row r="32" spans="2:11" ht="15.75">
      <c r="B32" s="219" t="s">
        <v>29</v>
      </c>
      <c r="C32" s="230">
        <v>42092</v>
      </c>
      <c r="D32" s="224">
        <v>227624</v>
      </c>
      <c r="E32" s="225">
        <f t="shared" si="2"/>
        <v>5.4077734486363207</v>
      </c>
      <c r="F32" s="226">
        <v>37375.01</v>
      </c>
      <c r="G32" s="225">
        <f t="shared" si="1"/>
        <v>0.1641962622570555</v>
      </c>
      <c r="H32" s="227">
        <f t="shared" si="0"/>
        <v>3094320656</v>
      </c>
      <c r="I32" s="228">
        <f>H32/H7</f>
        <v>1.3017858222039E-2</v>
      </c>
      <c r="K32" s="231">
        <v>13594</v>
      </c>
    </row>
    <row r="33" spans="2:11" ht="15.75">
      <c r="B33" s="219" t="s">
        <v>30</v>
      </c>
      <c r="C33" s="230">
        <v>26983</v>
      </c>
      <c r="D33" s="224">
        <v>167701</v>
      </c>
      <c r="E33" s="225">
        <f t="shared" si="2"/>
        <v>6.2150613349145756</v>
      </c>
      <c r="F33" s="226">
        <v>33409.089999999997</v>
      </c>
      <c r="G33" s="225">
        <f t="shared" si="1"/>
        <v>0.19921819190106199</v>
      </c>
      <c r="H33" s="227">
        <f t="shared" si="0"/>
        <v>1838170661</v>
      </c>
      <c r="I33" s="228">
        <f>H33/H7</f>
        <v>7.7332143992286089E-3</v>
      </c>
      <c r="K33" s="231">
        <v>10961</v>
      </c>
    </row>
    <row r="34" spans="2:11" ht="15.75">
      <c r="B34" s="219" t="s">
        <v>31</v>
      </c>
      <c r="C34" s="230">
        <v>56508</v>
      </c>
      <c r="D34" s="224">
        <v>285792</v>
      </c>
      <c r="E34" s="225">
        <f t="shared" si="2"/>
        <v>5.0575493735400299</v>
      </c>
      <c r="F34" s="226">
        <v>40769.25</v>
      </c>
      <c r="G34" s="225">
        <f t="shared" si="1"/>
        <v>0.14265357322808195</v>
      </c>
      <c r="H34" s="227">
        <f t="shared" si="0"/>
        <v>8345983776</v>
      </c>
      <c r="I34" s="228">
        <f>H34/H7</f>
        <v>3.5111691901980345E-2</v>
      </c>
      <c r="K34" s="231">
        <v>29203</v>
      </c>
    </row>
    <row r="35" spans="2:11" ht="15.75">
      <c r="B35" s="219" t="s">
        <v>32</v>
      </c>
      <c r="C35" s="230">
        <v>27904</v>
      </c>
      <c r="D35" s="224">
        <v>207345</v>
      </c>
      <c r="E35" s="225">
        <f t="shared" si="2"/>
        <v>7.4306551032110093</v>
      </c>
      <c r="F35" s="226">
        <v>31986.75</v>
      </c>
      <c r="G35" s="225">
        <f t="shared" si="1"/>
        <v>0.15426824857122187</v>
      </c>
      <c r="H35" s="227">
        <f t="shared" si="0"/>
        <v>6417742440</v>
      </c>
      <c r="I35" s="228">
        <f>H35/H7</f>
        <v>2.6999548682029882E-2</v>
      </c>
      <c r="K35" s="231">
        <v>30952</v>
      </c>
    </row>
    <row r="36" spans="2:11" ht="15.75">
      <c r="B36" s="219" t="s">
        <v>33</v>
      </c>
      <c r="C36" s="230">
        <v>62873</v>
      </c>
      <c r="D36" s="224">
        <v>332055</v>
      </c>
      <c r="E36" s="225">
        <f t="shared" si="2"/>
        <v>5.281360838515738</v>
      </c>
      <c r="F36" s="226">
        <v>47400.91</v>
      </c>
      <c r="G36" s="225">
        <f t="shared" si="1"/>
        <v>0.14275017692852088</v>
      </c>
      <c r="H36" s="227">
        <f t="shared" si="0"/>
        <v>28383065235</v>
      </c>
      <c r="I36" s="228">
        <f>H36/H7</f>
        <v>0.11940802528647634</v>
      </c>
      <c r="K36" s="231">
        <v>85477</v>
      </c>
    </row>
    <row r="37" spans="2:11" ht="15.75">
      <c r="B37" s="219" t="s">
        <v>34</v>
      </c>
      <c r="C37" s="230">
        <v>59978</v>
      </c>
      <c r="D37" s="224">
        <v>291058</v>
      </c>
      <c r="E37" s="225">
        <f t="shared" si="2"/>
        <v>4.852746006869185</v>
      </c>
      <c r="F37" s="226">
        <v>42292.94</v>
      </c>
      <c r="G37" s="225">
        <f t="shared" si="1"/>
        <v>0.14530760192126657</v>
      </c>
      <c r="H37" s="227">
        <f t="shared" si="0"/>
        <v>10796505452</v>
      </c>
      <c r="I37" s="228">
        <f>H37/H7</f>
        <v>4.5421077157947624E-2</v>
      </c>
      <c r="K37" s="231">
        <v>37094</v>
      </c>
    </row>
    <row r="38" spans="2:11" ht="15.75">
      <c r="B38" s="219" t="s">
        <v>35</v>
      </c>
      <c r="C38" s="230">
        <v>34801</v>
      </c>
      <c r="D38" s="224">
        <v>197829</v>
      </c>
      <c r="E38" s="225">
        <f t="shared" si="2"/>
        <v>5.6845780293669721</v>
      </c>
      <c r="F38" s="226">
        <v>28160.03</v>
      </c>
      <c r="G38" s="225">
        <f t="shared" si="1"/>
        <v>0.14234530832183351</v>
      </c>
      <c r="H38" s="227">
        <f t="shared" si="0"/>
        <v>1042558830</v>
      </c>
      <c r="I38" s="228">
        <f>H38/H7</f>
        <v>4.3860622559457399E-3</v>
      </c>
      <c r="K38" s="231">
        <v>5270</v>
      </c>
    </row>
    <row r="39" spans="2:11" ht="15.75">
      <c r="B39" s="219" t="s">
        <v>36</v>
      </c>
      <c r="C39" s="230">
        <v>57790</v>
      </c>
      <c r="D39" s="224">
        <v>297185</v>
      </c>
      <c r="E39" s="225">
        <f t="shared" si="2"/>
        <v>5.1424987021976118</v>
      </c>
      <c r="F39" s="226">
        <v>40675.879999999997</v>
      </c>
      <c r="G39" s="225">
        <f t="shared" si="1"/>
        <v>0.13687056883759274</v>
      </c>
      <c r="H39" s="227">
        <f t="shared" si="0"/>
        <v>7611799405</v>
      </c>
      <c r="I39" s="228">
        <f>H39/H7</f>
        <v>3.2022966099765071E-2</v>
      </c>
      <c r="K39" s="231">
        <v>25613</v>
      </c>
    </row>
    <row r="40" spans="2:11">
      <c r="E40" s="225"/>
      <c r="F40" s="225"/>
      <c r="G40" s="225"/>
      <c r="I40" s="27"/>
    </row>
    <row r="42" spans="2:11">
      <c r="B42" s="220" t="s">
        <v>171</v>
      </c>
      <c r="C42" s="220"/>
      <c r="D42" s="220" t="s">
        <v>172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/>
  </sheetViews>
  <sheetFormatPr defaultColWidth="8.85546875" defaultRowHeight="15"/>
  <cols>
    <col min="1" max="1" width="4.7109375" style="108" customWidth="1"/>
    <col min="2" max="2" width="17.7109375" style="108" customWidth="1"/>
    <col min="3" max="6" width="12.7109375" style="108" customWidth="1"/>
    <col min="7" max="16384" width="8.85546875" style="108"/>
  </cols>
  <sheetData>
    <row r="1" spans="1:6" ht="18.75">
      <c r="A1" s="97" t="s">
        <v>164</v>
      </c>
    </row>
    <row r="2" spans="1:6" ht="15.75">
      <c r="B2" s="141" t="s">
        <v>165</v>
      </c>
    </row>
    <row r="4" spans="1:6">
      <c r="B4" s="53" t="s">
        <v>166</v>
      </c>
      <c r="C4" s="215" t="s">
        <v>167</v>
      </c>
      <c r="D4" s="216" t="s">
        <v>168</v>
      </c>
      <c r="E4" s="215" t="s">
        <v>169</v>
      </c>
      <c r="F4" s="216" t="s">
        <v>170</v>
      </c>
    </row>
    <row r="5" spans="1:6" ht="15.75">
      <c r="B5" s="217" t="s">
        <v>2</v>
      </c>
      <c r="C5" s="218">
        <v>0.317</v>
      </c>
      <c r="D5" s="218">
        <v>0.20300000000000001</v>
      </c>
      <c r="E5" s="218">
        <v>0.21</v>
      </c>
      <c r="F5" s="218">
        <v>0.27100000000000002</v>
      </c>
    </row>
    <row r="6" spans="1:6" ht="15.75">
      <c r="B6" s="217" t="s">
        <v>3</v>
      </c>
      <c r="C6" s="218">
        <v>0.32700000000000001</v>
      </c>
      <c r="D6" s="218">
        <v>0.20200000000000001</v>
      </c>
      <c r="E6" s="218">
        <v>0.222</v>
      </c>
      <c r="F6" s="218">
        <v>0.249</v>
      </c>
    </row>
    <row r="7" spans="1:6" ht="15.75">
      <c r="B7" s="217" t="s">
        <v>4</v>
      </c>
      <c r="C7" s="140">
        <v>0.34399999999999997</v>
      </c>
      <c r="D7" s="140">
        <v>0.216</v>
      </c>
      <c r="E7" s="140">
        <v>0.24199999999999999</v>
      </c>
      <c r="F7" s="140">
        <v>0.19800000000000001</v>
      </c>
    </row>
    <row r="8" spans="1:6" ht="15.75">
      <c r="B8" s="219" t="s">
        <v>5</v>
      </c>
      <c r="C8" s="218">
        <v>0.42299999999999999</v>
      </c>
      <c r="D8" s="218">
        <v>0.23400000000000001</v>
      </c>
      <c r="E8" s="218">
        <v>0.221</v>
      </c>
      <c r="F8" s="218">
        <v>0.122</v>
      </c>
    </row>
    <row r="9" spans="1:6" ht="15.75">
      <c r="B9" s="219" t="s">
        <v>6</v>
      </c>
      <c r="C9" s="218">
        <v>0.35799999999999998</v>
      </c>
      <c r="D9" s="218">
        <v>0.22</v>
      </c>
      <c r="E9" s="218">
        <v>0.23599999999999999</v>
      </c>
      <c r="F9" s="218">
        <v>0.186</v>
      </c>
    </row>
    <row r="10" spans="1:6" ht="15.75">
      <c r="B10" s="219" t="s">
        <v>7</v>
      </c>
      <c r="C10" s="218">
        <v>0.50700000000000001</v>
      </c>
      <c r="D10" s="218">
        <v>0.187</v>
      </c>
      <c r="E10" s="218">
        <v>0.17199999999999999</v>
      </c>
      <c r="F10" s="218">
        <v>0.13400000000000001</v>
      </c>
    </row>
    <row r="11" spans="1:6" ht="15.75">
      <c r="B11" s="219" t="s">
        <v>8</v>
      </c>
      <c r="C11" s="218">
        <v>0.35899999999999999</v>
      </c>
      <c r="D11" s="218">
        <v>0.218</v>
      </c>
      <c r="E11" s="218">
        <v>0.24399999999999999</v>
      </c>
      <c r="F11" s="218">
        <v>0.17899999999999999</v>
      </c>
    </row>
    <row r="12" spans="1:6" ht="15.75">
      <c r="B12" s="219" t="s">
        <v>9</v>
      </c>
      <c r="C12" s="218">
        <v>0.311</v>
      </c>
      <c r="D12" s="218">
        <v>0.23400000000000001</v>
      </c>
      <c r="E12" s="218">
        <v>0.26600000000000001</v>
      </c>
      <c r="F12" s="218">
        <v>0.19</v>
      </c>
    </row>
    <row r="13" spans="1:6" ht="15.75">
      <c r="B13" s="219" t="s">
        <v>10</v>
      </c>
      <c r="C13" s="140">
        <v>0.27300000000000002</v>
      </c>
      <c r="D13" s="140">
        <v>0.217</v>
      </c>
      <c r="E13" s="140">
        <v>0.29399999999999998</v>
      </c>
      <c r="F13" s="140">
        <v>0.216</v>
      </c>
    </row>
    <row r="14" spans="1:6" ht="15.75">
      <c r="B14" s="219" t="s">
        <v>11</v>
      </c>
      <c r="C14" s="140">
        <v>0.23699999999999999</v>
      </c>
      <c r="D14" s="140">
        <v>0.20200000000000001</v>
      </c>
      <c r="E14" s="140">
        <v>0.255</v>
      </c>
      <c r="F14" s="140">
        <v>0.30499999999999999</v>
      </c>
    </row>
    <row r="15" spans="1:6" ht="15.75">
      <c r="B15" s="219" t="s">
        <v>12</v>
      </c>
      <c r="C15" s="140">
        <v>0.314</v>
      </c>
      <c r="D15" s="140">
        <v>0.219</v>
      </c>
      <c r="E15" s="140">
        <v>0.26800000000000002</v>
      </c>
      <c r="F15" s="140">
        <v>0.19900000000000001</v>
      </c>
    </row>
    <row r="16" spans="1:6" ht="15.75">
      <c r="B16" s="219" t="s">
        <v>13</v>
      </c>
      <c r="C16" s="140">
        <v>0.32</v>
      </c>
      <c r="D16" s="140">
        <v>0.22700000000000001</v>
      </c>
      <c r="E16" s="140">
        <v>0.26800000000000002</v>
      </c>
      <c r="F16" s="140">
        <v>0.185</v>
      </c>
    </row>
    <row r="17" spans="2:6" ht="15.75">
      <c r="B17" s="219" t="s">
        <v>14</v>
      </c>
      <c r="C17" s="140">
        <v>0.40200000000000002</v>
      </c>
      <c r="D17" s="140">
        <v>0.222</v>
      </c>
      <c r="E17" s="140">
        <v>0.219</v>
      </c>
      <c r="F17" s="140">
        <v>0.156</v>
      </c>
    </row>
    <row r="18" spans="2:6" ht="15.75">
      <c r="B18" s="219" t="s">
        <v>15</v>
      </c>
      <c r="C18" s="140">
        <v>0.38100000000000001</v>
      </c>
      <c r="D18" s="140">
        <v>0.22700000000000001</v>
      </c>
      <c r="E18" s="140">
        <v>0.23599999999999999</v>
      </c>
      <c r="F18" s="140">
        <v>0.155</v>
      </c>
    </row>
    <row r="19" spans="2:6" ht="15.75">
      <c r="B19" s="219" t="s">
        <v>16</v>
      </c>
      <c r="C19" s="140">
        <v>0.34</v>
      </c>
      <c r="D19" s="140">
        <v>0.22900000000000001</v>
      </c>
      <c r="E19" s="140">
        <v>0.253</v>
      </c>
      <c r="F19" s="140">
        <v>0.17699999999999999</v>
      </c>
    </row>
    <row r="20" spans="2:6" ht="15.75">
      <c r="B20" s="219" t="s">
        <v>17</v>
      </c>
      <c r="C20" s="140">
        <v>0.374</v>
      </c>
      <c r="D20" s="140">
        <v>0.23699999999999999</v>
      </c>
      <c r="E20" s="140">
        <v>0.22700000000000001</v>
      </c>
      <c r="F20" s="140">
        <v>0.161</v>
      </c>
    </row>
    <row r="21" spans="2:6" ht="15.75">
      <c r="B21" s="219" t="s">
        <v>18</v>
      </c>
      <c r="C21" s="140">
        <v>0.34200000000000003</v>
      </c>
      <c r="D21" s="140">
        <v>0.23</v>
      </c>
      <c r="E21" s="140">
        <v>0.25600000000000001</v>
      </c>
      <c r="F21" s="140">
        <v>0.17199999999999999</v>
      </c>
    </row>
    <row r="22" spans="2:6" ht="15.75">
      <c r="B22" s="219" t="s">
        <v>19</v>
      </c>
      <c r="C22" s="140">
        <v>0.28599999999999998</v>
      </c>
      <c r="D22" s="140">
        <v>0.23899999999999999</v>
      </c>
      <c r="E22" s="140">
        <v>0.26</v>
      </c>
      <c r="F22" s="140">
        <v>0.216</v>
      </c>
    </row>
    <row r="23" spans="2:6" ht="15.75">
      <c r="B23" s="219" t="s">
        <v>20</v>
      </c>
      <c r="C23" s="140">
        <v>0.40100000000000002</v>
      </c>
      <c r="D23" s="140">
        <v>0.23699999999999999</v>
      </c>
      <c r="E23" s="140">
        <v>0.23699999999999999</v>
      </c>
      <c r="F23" s="140">
        <v>0.125</v>
      </c>
    </row>
    <row r="24" spans="2:6" ht="15.75">
      <c r="B24" s="219" t="s">
        <v>21</v>
      </c>
      <c r="C24" s="140">
        <v>0.35299999999999998</v>
      </c>
      <c r="D24" s="140">
        <v>0.20699999999999999</v>
      </c>
      <c r="E24" s="140">
        <v>0.246</v>
      </c>
      <c r="F24" s="140">
        <v>0.19400000000000001</v>
      </c>
    </row>
    <row r="25" spans="2:6" ht="15.75">
      <c r="B25" s="219" t="s">
        <v>22</v>
      </c>
      <c r="C25" s="140">
        <v>0.40200000000000002</v>
      </c>
      <c r="D25" s="140">
        <v>0.223</v>
      </c>
      <c r="E25" s="140">
        <v>0.22700000000000001</v>
      </c>
      <c r="F25" s="140">
        <v>0.14799999999999999</v>
      </c>
    </row>
    <row r="26" spans="2:6" ht="15.75">
      <c r="B26" s="219" t="s">
        <v>23</v>
      </c>
      <c r="C26" s="140">
        <v>0.34599999999999997</v>
      </c>
      <c r="D26" s="140">
        <v>0.19600000000000001</v>
      </c>
      <c r="E26" s="140">
        <v>0.23100000000000001</v>
      </c>
      <c r="F26" s="140">
        <v>0.22700000000000001</v>
      </c>
    </row>
    <row r="27" spans="2:6" ht="15.75">
      <c r="B27" s="219" t="s">
        <v>24</v>
      </c>
      <c r="C27" s="140">
        <v>0.38400000000000001</v>
      </c>
      <c r="D27" s="140">
        <v>0.23400000000000001</v>
      </c>
      <c r="E27" s="140">
        <v>0.253</v>
      </c>
      <c r="F27" s="140">
        <v>0.128</v>
      </c>
    </row>
    <row r="28" spans="2:6" ht="15.75">
      <c r="B28" s="219" t="s">
        <v>25</v>
      </c>
      <c r="C28" s="140">
        <v>0.34</v>
      </c>
      <c r="D28" s="140">
        <v>0.22</v>
      </c>
      <c r="E28" s="140">
        <v>0.25900000000000001</v>
      </c>
      <c r="F28" s="140">
        <v>0.18</v>
      </c>
    </row>
    <row r="29" spans="2:6" ht="15.75">
      <c r="B29" s="219" t="s">
        <v>26</v>
      </c>
      <c r="C29" s="140">
        <v>0.36399999999999999</v>
      </c>
      <c r="D29" s="140">
        <v>0.22900000000000001</v>
      </c>
      <c r="E29" s="140">
        <v>0.25800000000000001</v>
      </c>
      <c r="F29" s="140">
        <v>0.14899999999999999</v>
      </c>
    </row>
    <row r="30" spans="2:6" ht="15.75">
      <c r="B30" s="219" t="s">
        <v>27</v>
      </c>
      <c r="C30" s="140">
        <v>0.36599999999999999</v>
      </c>
      <c r="D30" s="140">
        <v>0.223</v>
      </c>
      <c r="E30" s="140">
        <v>0.23599999999999999</v>
      </c>
      <c r="F30" s="140">
        <v>0.17599999999999999</v>
      </c>
    </row>
    <row r="31" spans="2:6" ht="15.75">
      <c r="B31" s="219" t="s">
        <v>28</v>
      </c>
      <c r="C31" s="140">
        <v>0.31900000000000001</v>
      </c>
      <c r="D31" s="140">
        <v>0.23699999999999999</v>
      </c>
      <c r="E31" s="140">
        <v>0.26800000000000002</v>
      </c>
      <c r="F31" s="140">
        <v>0.17599999999999999</v>
      </c>
    </row>
    <row r="32" spans="2:6" ht="15.75">
      <c r="B32" s="219" t="s">
        <v>29</v>
      </c>
      <c r="C32" s="140">
        <v>0.373</v>
      </c>
      <c r="D32" s="140">
        <v>0.23699999999999999</v>
      </c>
      <c r="E32" s="140">
        <v>0.23699999999999999</v>
      </c>
      <c r="F32" s="140">
        <v>0.154</v>
      </c>
    </row>
    <row r="33" spans="2:6" ht="15.75">
      <c r="B33" s="219" t="s">
        <v>30</v>
      </c>
      <c r="C33" s="140">
        <v>0.42599999999999999</v>
      </c>
      <c r="D33" s="140">
        <v>0.23400000000000001</v>
      </c>
      <c r="E33" s="140">
        <v>0.22700000000000001</v>
      </c>
      <c r="F33" s="140">
        <v>0.112</v>
      </c>
    </row>
    <row r="34" spans="2:6" ht="15.75">
      <c r="B34" s="219" t="s">
        <v>31</v>
      </c>
      <c r="C34" s="140">
        <v>0.32300000000000001</v>
      </c>
      <c r="D34" s="140">
        <v>0.23</v>
      </c>
      <c r="E34" s="140">
        <v>0.25600000000000001</v>
      </c>
      <c r="F34" s="140">
        <v>0.19</v>
      </c>
    </row>
    <row r="35" spans="2:6" ht="15.75">
      <c r="B35" s="219" t="s">
        <v>32</v>
      </c>
      <c r="C35" s="140">
        <v>0.43</v>
      </c>
      <c r="D35" s="140">
        <v>0.22</v>
      </c>
      <c r="E35" s="140">
        <v>0.214</v>
      </c>
      <c r="F35" s="140">
        <v>0.13700000000000001</v>
      </c>
    </row>
    <row r="36" spans="2:6" ht="15.75">
      <c r="B36" s="219" t="s">
        <v>33</v>
      </c>
      <c r="C36" s="140">
        <v>0.32600000000000001</v>
      </c>
      <c r="D36" s="140">
        <v>0.20399999999999999</v>
      </c>
      <c r="E36" s="140">
        <v>0.24099999999999999</v>
      </c>
      <c r="F36" s="140">
        <v>0.22900000000000001</v>
      </c>
    </row>
    <row r="37" spans="2:6" ht="15.75">
      <c r="B37" s="219" t="s">
        <v>34</v>
      </c>
      <c r="C37" s="140">
        <v>0.313</v>
      </c>
      <c r="D37" s="140">
        <v>0.22900000000000001</v>
      </c>
      <c r="E37" s="140">
        <v>0.26</v>
      </c>
      <c r="F37" s="140">
        <v>0.19700000000000001</v>
      </c>
    </row>
    <row r="38" spans="2:6" ht="15.75">
      <c r="B38" s="219" t="s">
        <v>35</v>
      </c>
      <c r="C38" s="140">
        <v>0.40899999999999997</v>
      </c>
      <c r="D38" s="140">
        <v>0.22900000000000001</v>
      </c>
      <c r="E38" s="140">
        <v>0.23400000000000001</v>
      </c>
      <c r="F38" s="140">
        <v>0.128</v>
      </c>
    </row>
    <row r="39" spans="2:6" ht="15.75">
      <c r="B39" s="219" t="s">
        <v>36</v>
      </c>
      <c r="C39" s="140">
        <v>0.33400000000000002</v>
      </c>
      <c r="D39" s="140">
        <v>0.214</v>
      </c>
      <c r="E39" s="140">
        <v>0.246</v>
      </c>
      <c r="F39" s="140">
        <v>0.20599999999999999</v>
      </c>
    </row>
    <row r="42" spans="2:6">
      <c r="B42" s="220" t="s">
        <v>171</v>
      </c>
      <c r="C42" s="220"/>
      <c r="D42" s="220" t="s">
        <v>172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3" sqref="A13"/>
    </sheetView>
  </sheetViews>
  <sheetFormatPr defaultColWidth="8.85546875" defaultRowHeight="15"/>
  <cols>
    <col min="1" max="1" width="42" style="147" customWidth="1"/>
    <col min="2" max="3" width="11.42578125" style="4" bestFit="1" customWidth="1"/>
    <col min="4" max="14" width="8.85546875" style="147"/>
    <col min="15" max="15" width="11.42578125" style="147" bestFit="1" customWidth="1"/>
    <col min="16" max="16384" width="8.85546875" style="147"/>
  </cols>
  <sheetData>
    <row r="1" spans="1:3">
      <c r="A1" s="144" t="s">
        <v>135</v>
      </c>
      <c r="B1" s="145"/>
      <c r="C1" s="146"/>
    </row>
    <row r="2" spans="1:3" ht="30">
      <c r="A2" s="148" t="s">
        <v>136</v>
      </c>
      <c r="B2" s="149" t="s">
        <v>137</v>
      </c>
      <c r="C2" s="149" t="s">
        <v>138</v>
      </c>
    </row>
    <row r="3" spans="1:3">
      <c r="A3" s="150" t="s">
        <v>139</v>
      </c>
      <c r="B3" s="151">
        <v>192435256</v>
      </c>
      <c r="C3" s="152">
        <v>5877614</v>
      </c>
    </row>
    <row r="4" spans="1:3">
      <c r="A4" s="150" t="s">
        <v>140</v>
      </c>
      <c r="B4" s="153">
        <v>94219075</v>
      </c>
      <c r="C4" s="154">
        <v>123161882</v>
      </c>
    </row>
    <row r="5" spans="1:3">
      <c r="A5" s="150" t="s">
        <v>141</v>
      </c>
      <c r="B5" s="153">
        <v>80350284</v>
      </c>
      <c r="C5" s="154">
        <v>2227560</v>
      </c>
    </row>
    <row r="6" spans="1:3">
      <c r="A6" s="150" t="s">
        <v>142</v>
      </c>
      <c r="B6" s="153">
        <v>79603847</v>
      </c>
      <c r="C6" s="154">
        <v>3681041</v>
      </c>
    </row>
    <row r="7" spans="1:3">
      <c r="A7" s="150" t="s">
        <v>143</v>
      </c>
      <c r="B7" s="153">
        <v>50676645</v>
      </c>
      <c r="C7" s="154">
        <v>42500</v>
      </c>
    </row>
    <row r="8" spans="1:3">
      <c r="A8" s="150" t="s">
        <v>144</v>
      </c>
      <c r="B8" s="153">
        <v>46599981</v>
      </c>
      <c r="C8" s="154">
        <v>1957575</v>
      </c>
    </row>
    <row r="9" spans="1:3">
      <c r="A9" s="150" t="s">
        <v>145</v>
      </c>
      <c r="B9" s="153">
        <v>44043313</v>
      </c>
      <c r="C9" s="154">
        <v>2931348</v>
      </c>
    </row>
    <row r="10" spans="1:3">
      <c r="A10" s="150" t="s">
        <v>146</v>
      </c>
      <c r="B10" s="153">
        <v>42060615</v>
      </c>
      <c r="C10" s="154">
        <v>1059528</v>
      </c>
    </row>
    <row r="11" spans="1:3">
      <c r="A11" s="150" t="s">
        <v>147</v>
      </c>
      <c r="B11" s="153">
        <v>38632855</v>
      </c>
      <c r="C11" s="154">
        <v>326816</v>
      </c>
    </row>
    <row r="12" spans="1:3">
      <c r="A12" s="155" t="s">
        <v>148</v>
      </c>
      <c r="B12" s="156">
        <v>28588382</v>
      </c>
      <c r="C12" s="157">
        <v>1246605</v>
      </c>
    </row>
    <row r="13" spans="1:3">
      <c r="A13" s="158" t="s">
        <v>149</v>
      </c>
      <c r="B13" s="159"/>
      <c r="C13" s="16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/>
  </sheetViews>
  <sheetFormatPr defaultColWidth="8.85546875" defaultRowHeight="15"/>
  <cols>
    <col min="1" max="1" width="21.42578125" style="108" bestFit="1" customWidth="1"/>
    <col min="2" max="2" width="12.42578125" style="108" bestFit="1" customWidth="1"/>
    <col min="3" max="3" width="18.85546875" style="108" bestFit="1" customWidth="1"/>
    <col min="4" max="4" width="19.85546875" style="108" bestFit="1" customWidth="1"/>
    <col min="5" max="5" width="11.7109375" style="108" bestFit="1" customWidth="1"/>
    <col min="6" max="6" width="14.7109375" style="108" customWidth="1"/>
    <col min="7" max="16384" width="8.85546875" style="108"/>
  </cols>
  <sheetData>
    <row r="1" spans="1:6">
      <c r="A1" s="144" t="s">
        <v>195</v>
      </c>
      <c r="B1" s="161"/>
      <c r="C1" s="161"/>
      <c r="D1" s="161"/>
      <c r="E1" s="161"/>
      <c r="F1" s="162"/>
    </row>
    <row r="2" spans="1:6" ht="30">
      <c r="A2" s="148" t="s">
        <v>150</v>
      </c>
      <c r="B2" s="149" t="s">
        <v>151</v>
      </c>
      <c r="C2" s="149" t="s">
        <v>152</v>
      </c>
      <c r="D2" s="149" t="s">
        <v>153</v>
      </c>
      <c r="E2" s="149" t="s">
        <v>154</v>
      </c>
      <c r="F2" s="149" t="s">
        <v>155</v>
      </c>
    </row>
    <row r="3" spans="1:6">
      <c r="A3" s="163" t="s">
        <v>156</v>
      </c>
      <c r="B3" s="164">
        <v>4661</v>
      </c>
      <c r="C3" s="165">
        <v>40.402187699150453</v>
      </c>
      <c r="D3" s="166">
        <v>61688117120</v>
      </c>
      <c r="E3" s="167">
        <v>5347.2106558451333</v>
      </c>
      <c r="F3" s="168">
        <v>11536504</v>
      </c>
    </row>
    <row r="4" spans="1:6">
      <c r="A4" s="169" t="s">
        <v>157</v>
      </c>
      <c r="B4" s="170">
        <v>4312</v>
      </c>
      <c r="C4" s="171">
        <v>45.415939225215872</v>
      </c>
      <c r="D4" s="172">
        <v>60273797197</v>
      </c>
      <c r="E4" s="173">
        <v>6348.3096251668339</v>
      </c>
      <c r="F4" s="174">
        <v>9494464</v>
      </c>
    </row>
    <row r="5" spans="1:6">
      <c r="A5" s="163" t="s">
        <v>158</v>
      </c>
      <c r="B5" s="175">
        <v>349</v>
      </c>
      <c r="C5" s="176">
        <v>17.090752384870033</v>
      </c>
      <c r="D5" s="177">
        <v>1414319923</v>
      </c>
      <c r="E5" s="178">
        <v>692.60147842353729</v>
      </c>
      <c r="F5" s="168">
        <v>2042040</v>
      </c>
    </row>
    <row r="6" spans="1:6">
      <c r="A6" s="150" t="s">
        <v>5</v>
      </c>
      <c r="B6" s="179">
        <v>1</v>
      </c>
      <c r="C6" s="180">
        <v>3.5026269702276709</v>
      </c>
      <c r="D6" s="181">
        <v>6301</v>
      </c>
      <c r="E6" s="182">
        <v>0.22070052539404553</v>
      </c>
      <c r="F6" s="183">
        <v>28550</v>
      </c>
    </row>
    <row r="7" spans="1:6">
      <c r="A7" s="150" t="s">
        <v>6</v>
      </c>
      <c r="B7" s="179">
        <v>17</v>
      </c>
      <c r="C7" s="180">
        <v>16.749263525030297</v>
      </c>
      <c r="D7" s="181">
        <v>50515174</v>
      </c>
      <c r="E7" s="182">
        <v>497.70115372868162</v>
      </c>
      <c r="F7" s="183">
        <v>101497</v>
      </c>
    </row>
    <row r="8" spans="1:6">
      <c r="A8" s="150" t="s">
        <v>7</v>
      </c>
      <c r="B8" s="179">
        <v>9</v>
      </c>
      <c r="C8" s="180">
        <v>13.898111401084053</v>
      </c>
      <c r="D8" s="181">
        <v>19952035</v>
      </c>
      <c r="E8" s="182">
        <v>308.10622789814227</v>
      </c>
      <c r="F8" s="183">
        <v>64757</v>
      </c>
    </row>
    <row r="9" spans="1:6">
      <c r="A9" s="150" t="s">
        <v>8</v>
      </c>
      <c r="B9" s="179">
        <v>4</v>
      </c>
      <c r="C9" s="180">
        <v>5.6818181818181825</v>
      </c>
      <c r="D9" s="181">
        <v>4080271</v>
      </c>
      <c r="E9" s="182">
        <v>57.958394886363635</v>
      </c>
      <c r="F9" s="183">
        <v>70400</v>
      </c>
    </row>
    <row r="10" spans="1:6">
      <c r="A10" s="150" t="s">
        <v>9</v>
      </c>
      <c r="B10" s="179">
        <v>1</v>
      </c>
      <c r="C10" s="180">
        <v>2.2298532756544618</v>
      </c>
      <c r="D10" s="181">
        <v>288169</v>
      </c>
      <c r="E10" s="182">
        <v>6.4257458859207066</v>
      </c>
      <c r="F10" s="183">
        <v>44846</v>
      </c>
    </row>
    <row r="11" spans="1:6">
      <c r="A11" s="150" t="s">
        <v>10</v>
      </c>
      <c r="B11" s="179">
        <v>4</v>
      </c>
      <c r="C11" s="180">
        <v>13.871549452073797</v>
      </c>
      <c r="D11" s="181">
        <v>1235971</v>
      </c>
      <c r="E11" s="182">
        <v>42.862082119572754</v>
      </c>
      <c r="F11" s="183">
        <v>28836</v>
      </c>
    </row>
    <row r="12" spans="1:6">
      <c r="A12" s="150" t="s">
        <v>11</v>
      </c>
      <c r="B12" s="179">
        <v>24</v>
      </c>
      <c r="C12" s="180">
        <v>12.160334003840639</v>
      </c>
      <c r="D12" s="181">
        <v>64083303</v>
      </c>
      <c r="E12" s="182">
        <v>324.69765356221785</v>
      </c>
      <c r="F12" s="183">
        <v>197363</v>
      </c>
    </row>
    <row r="13" spans="1:6">
      <c r="A13" s="150" t="s">
        <v>12</v>
      </c>
      <c r="B13" s="179">
        <v>19</v>
      </c>
      <c r="C13" s="180">
        <v>17.618530985432255</v>
      </c>
      <c r="D13" s="181">
        <v>33841826</v>
      </c>
      <c r="E13" s="182">
        <v>313.81224209716157</v>
      </c>
      <c r="F13" s="183">
        <v>107841</v>
      </c>
    </row>
    <row r="14" spans="1:6">
      <c r="A14" s="150" t="s">
        <v>13</v>
      </c>
      <c r="B14" s="179">
        <v>9</v>
      </c>
      <c r="C14" s="180">
        <v>24.389582938131756</v>
      </c>
      <c r="D14" s="181">
        <v>53568143</v>
      </c>
      <c r="E14" s="182">
        <v>1451.6718517113356</v>
      </c>
      <c r="F14" s="183">
        <v>36901</v>
      </c>
    </row>
    <row r="15" spans="1:6">
      <c r="A15" s="150" t="s">
        <v>14</v>
      </c>
      <c r="B15" s="179">
        <v>5</v>
      </c>
      <c r="C15" s="180">
        <v>16.163444753345832</v>
      </c>
      <c r="D15" s="181">
        <v>1335777</v>
      </c>
      <c r="E15" s="182">
        <v>43.181515484580075</v>
      </c>
      <c r="F15" s="183">
        <v>30934</v>
      </c>
    </row>
    <row r="16" spans="1:6">
      <c r="A16" s="150" t="s">
        <v>15</v>
      </c>
      <c r="B16" s="179">
        <v>6</v>
      </c>
      <c r="C16" s="180">
        <v>14.967445805373313</v>
      </c>
      <c r="D16" s="181">
        <v>2693479</v>
      </c>
      <c r="E16" s="182">
        <v>67.190834934018511</v>
      </c>
      <c r="F16" s="183">
        <v>40087</v>
      </c>
    </row>
    <row r="17" spans="1:6">
      <c r="A17" s="150" t="s">
        <v>16</v>
      </c>
      <c r="B17" s="179">
        <v>0</v>
      </c>
      <c r="C17" s="180">
        <v>0</v>
      </c>
      <c r="D17" s="181">
        <v>0</v>
      </c>
      <c r="E17" s="182">
        <v>0</v>
      </c>
      <c r="F17" s="183">
        <v>15864</v>
      </c>
    </row>
    <row r="18" spans="1:6">
      <c r="A18" s="150" t="s">
        <v>17</v>
      </c>
      <c r="B18" s="179">
        <v>2</v>
      </c>
      <c r="C18" s="180">
        <v>4.5883135653490559</v>
      </c>
      <c r="D18" s="181">
        <v>4412501</v>
      </c>
      <c r="E18" s="182">
        <v>101.22969097708138</v>
      </c>
      <c r="F18" s="183">
        <v>43589</v>
      </c>
    </row>
    <row r="19" spans="1:6">
      <c r="A19" s="150" t="s">
        <v>18</v>
      </c>
      <c r="B19" s="179">
        <v>4</v>
      </c>
      <c r="C19" s="180">
        <v>13.614703880190605</v>
      </c>
      <c r="D19" s="181">
        <v>8427617</v>
      </c>
      <c r="E19" s="182">
        <v>286.84877467665081</v>
      </c>
      <c r="F19" s="183">
        <v>29380</v>
      </c>
    </row>
    <row r="20" spans="1:6">
      <c r="A20" s="150" t="s">
        <v>19</v>
      </c>
      <c r="B20" s="179">
        <v>6</v>
      </c>
      <c r="C20" s="180">
        <v>14.162299957513101</v>
      </c>
      <c r="D20" s="181">
        <v>104522670</v>
      </c>
      <c r="E20" s="182">
        <v>2467.1356748335929</v>
      </c>
      <c r="F20" s="183">
        <v>42366</v>
      </c>
    </row>
    <row r="21" spans="1:6">
      <c r="A21" s="150" t="s">
        <v>20</v>
      </c>
      <c r="B21" s="179">
        <v>2</v>
      </c>
      <c r="C21" s="180">
        <v>6.0195635816403312</v>
      </c>
      <c r="D21" s="181">
        <v>631365</v>
      </c>
      <c r="E21" s="182">
        <v>19.002708803611739</v>
      </c>
      <c r="F21" s="183">
        <v>33225</v>
      </c>
    </row>
    <row r="22" spans="1:6">
      <c r="A22" s="150" t="s">
        <v>21</v>
      </c>
      <c r="B22" s="179">
        <v>18</v>
      </c>
      <c r="C22" s="180">
        <v>25.821629918661866</v>
      </c>
      <c r="D22" s="181">
        <v>41975121</v>
      </c>
      <c r="E22" s="182">
        <v>602.14780014058442</v>
      </c>
      <c r="F22" s="183">
        <v>69709</v>
      </c>
    </row>
    <row r="23" spans="1:6">
      <c r="A23" s="150" t="s">
        <v>22</v>
      </c>
      <c r="B23" s="179">
        <v>2</v>
      </c>
      <c r="C23" s="180">
        <v>3.2025620496397114</v>
      </c>
      <c r="D23" s="181">
        <v>111542</v>
      </c>
      <c r="E23" s="182">
        <v>1.7861008807045637</v>
      </c>
      <c r="F23" s="183">
        <v>62450</v>
      </c>
    </row>
    <row r="24" spans="1:6">
      <c r="A24" s="150" t="s">
        <v>23</v>
      </c>
      <c r="B24" s="179">
        <v>81</v>
      </c>
      <c r="C24" s="180">
        <v>33.916331341621202</v>
      </c>
      <c r="D24" s="181">
        <v>547495765</v>
      </c>
      <c r="E24" s="182">
        <v>2292.4750338116514</v>
      </c>
      <c r="F24" s="183">
        <v>238823</v>
      </c>
    </row>
    <row r="25" spans="1:6">
      <c r="A25" s="150" t="s">
        <v>24</v>
      </c>
      <c r="B25" s="179">
        <v>6</v>
      </c>
      <c r="C25" s="180">
        <v>25.24190155658393</v>
      </c>
      <c r="D25" s="181">
        <v>1358534</v>
      </c>
      <c r="E25" s="182">
        <v>57.153302482120317</v>
      </c>
      <c r="F25" s="183">
        <v>23770</v>
      </c>
    </row>
    <row r="26" spans="1:6">
      <c r="A26" s="150" t="s">
        <v>25</v>
      </c>
      <c r="B26" s="179">
        <v>0</v>
      </c>
      <c r="C26" s="180">
        <v>0</v>
      </c>
      <c r="D26" s="181">
        <v>0</v>
      </c>
      <c r="E26" s="182">
        <v>0</v>
      </c>
      <c r="F26" s="183">
        <v>14642</v>
      </c>
    </row>
    <row r="27" spans="1:6">
      <c r="A27" s="150" t="s">
        <v>26</v>
      </c>
      <c r="B27" s="179">
        <v>2</v>
      </c>
      <c r="C27" s="180">
        <v>13.285505513484788</v>
      </c>
      <c r="D27" s="181">
        <v>6380712</v>
      </c>
      <c r="E27" s="182">
        <v>423.85492227979273</v>
      </c>
      <c r="F27" s="183">
        <v>15054</v>
      </c>
    </row>
    <row r="28" spans="1:6">
      <c r="A28" s="150" t="s">
        <v>27</v>
      </c>
      <c r="B28" s="179">
        <v>23</v>
      </c>
      <c r="C28" s="180">
        <v>26.721193391732697</v>
      </c>
      <c r="D28" s="181">
        <v>127857821</v>
      </c>
      <c r="E28" s="182">
        <v>1485.4406789506704</v>
      </c>
      <c r="F28" s="183">
        <v>86074</v>
      </c>
    </row>
    <row r="29" spans="1:6">
      <c r="A29" s="150" t="s">
        <v>28</v>
      </c>
      <c r="B29" s="179">
        <v>3</v>
      </c>
      <c r="C29" s="180">
        <v>20.484807101399795</v>
      </c>
      <c r="D29" s="181">
        <v>2550117</v>
      </c>
      <c r="E29" s="182">
        <v>174.12884943666779</v>
      </c>
      <c r="F29" s="183">
        <v>14645</v>
      </c>
    </row>
    <row r="30" spans="1:6">
      <c r="A30" s="150" t="s">
        <v>29</v>
      </c>
      <c r="B30" s="179">
        <v>4</v>
      </c>
      <c r="C30" s="180">
        <v>11.093238671030006</v>
      </c>
      <c r="D30" s="181">
        <v>1527265</v>
      </c>
      <c r="E30" s="182">
        <v>42.355787897276613</v>
      </c>
      <c r="F30" s="183">
        <v>36058</v>
      </c>
    </row>
    <row r="31" spans="1:6">
      <c r="A31" s="150" t="s">
        <v>30</v>
      </c>
      <c r="B31" s="179">
        <v>2</v>
      </c>
      <c r="C31" s="180">
        <v>6.966456511895224</v>
      </c>
      <c r="D31" s="181">
        <v>2114484</v>
      </c>
      <c r="E31" s="182">
        <v>73.652304155491308</v>
      </c>
      <c r="F31" s="183">
        <v>28709</v>
      </c>
    </row>
    <row r="32" spans="1:6">
      <c r="A32" s="150" t="s">
        <v>31</v>
      </c>
      <c r="B32" s="179">
        <v>13</v>
      </c>
      <c r="C32" s="180">
        <v>16.653002664480425</v>
      </c>
      <c r="D32" s="181">
        <v>26761983</v>
      </c>
      <c r="E32" s="182">
        <v>342.82105708136913</v>
      </c>
      <c r="F32" s="183">
        <v>78064</v>
      </c>
    </row>
    <row r="33" spans="1:6">
      <c r="A33" s="150" t="s">
        <v>32</v>
      </c>
      <c r="B33" s="179">
        <v>7</v>
      </c>
      <c r="C33" s="180">
        <v>8.8051422030465787</v>
      </c>
      <c r="D33" s="181">
        <v>46544401</v>
      </c>
      <c r="E33" s="182">
        <v>585.47152794374767</v>
      </c>
      <c r="F33" s="183">
        <v>79499</v>
      </c>
    </row>
    <row r="34" spans="1:6">
      <c r="A34" s="150" t="s">
        <v>33</v>
      </c>
      <c r="B34" s="179">
        <v>41</v>
      </c>
      <c r="C34" s="180">
        <v>19.494845752976531</v>
      </c>
      <c r="D34" s="181">
        <v>106642303</v>
      </c>
      <c r="E34" s="182">
        <v>507.06713359199665</v>
      </c>
      <c r="F34" s="183">
        <v>210312</v>
      </c>
    </row>
    <row r="35" spans="1:6">
      <c r="A35" s="150" t="s">
        <v>34</v>
      </c>
      <c r="B35" s="179">
        <v>17</v>
      </c>
      <c r="C35" s="180">
        <v>18.36210062431142</v>
      </c>
      <c r="D35" s="181">
        <v>107823277</v>
      </c>
      <c r="E35" s="182">
        <v>1164.6246246570608</v>
      </c>
      <c r="F35" s="183">
        <v>92582</v>
      </c>
    </row>
    <row r="36" spans="1:6">
      <c r="A36" s="150" t="s">
        <v>35</v>
      </c>
      <c r="B36" s="179">
        <v>2</v>
      </c>
      <c r="C36" s="180">
        <v>14.8864905098623</v>
      </c>
      <c r="D36" s="181">
        <v>445625</v>
      </c>
      <c r="E36" s="182">
        <v>33.168961667286936</v>
      </c>
      <c r="F36" s="183">
        <v>13435</v>
      </c>
    </row>
    <row r="37" spans="1:6">
      <c r="A37" s="155" t="s">
        <v>36</v>
      </c>
      <c r="B37" s="184">
        <v>15</v>
      </c>
      <c r="C37" s="185">
        <v>24.280488199682736</v>
      </c>
      <c r="D37" s="186">
        <v>45136371</v>
      </c>
      <c r="E37" s="187">
        <v>730.62208229466796</v>
      </c>
      <c r="F37" s="188">
        <v>61778</v>
      </c>
    </row>
    <row r="38" spans="1:6">
      <c r="A38" s="158" t="s">
        <v>159</v>
      </c>
      <c r="B38" s="159"/>
      <c r="C38" s="159"/>
      <c r="D38" s="159"/>
      <c r="E38" s="159"/>
      <c r="F38" s="160"/>
    </row>
  </sheetData>
  <pageMargins left="0.7" right="0.7" top="0.75" bottom="0.75" header="0.3" footer="0.3"/>
  <pageSetup scale="9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8" sqref="A38"/>
    </sheetView>
  </sheetViews>
  <sheetFormatPr defaultColWidth="8.85546875" defaultRowHeight="15"/>
  <cols>
    <col min="1" max="1" width="21.42578125" style="108" bestFit="1" customWidth="1"/>
    <col min="2" max="2" width="12.42578125" style="108" bestFit="1" customWidth="1"/>
    <col min="3" max="3" width="18.85546875" style="108" bestFit="1" customWidth="1"/>
    <col min="4" max="4" width="19.85546875" style="108" bestFit="1" customWidth="1"/>
    <col min="5" max="5" width="11.7109375" style="108" bestFit="1" customWidth="1"/>
    <col min="6" max="16384" width="8.85546875" style="108"/>
  </cols>
  <sheetData>
    <row r="1" spans="1:5">
      <c r="A1" s="144" t="s">
        <v>160</v>
      </c>
      <c r="B1" s="189"/>
      <c r="C1" s="189"/>
      <c r="D1" s="189"/>
      <c r="E1" s="190"/>
    </row>
    <row r="2" spans="1:5" ht="30">
      <c r="A2" s="191" t="s">
        <v>150</v>
      </c>
      <c r="B2" s="149" t="s">
        <v>151</v>
      </c>
      <c r="C2" s="149" t="s">
        <v>152</v>
      </c>
      <c r="D2" s="149" t="s">
        <v>153</v>
      </c>
      <c r="E2" s="149" t="s">
        <v>154</v>
      </c>
    </row>
    <row r="3" spans="1:5">
      <c r="A3" s="163" t="s">
        <v>156</v>
      </c>
      <c r="B3" s="164">
        <v>4661</v>
      </c>
      <c r="C3" s="165">
        <v>40.402187699150453</v>
      </c>
      <c r="D3" s="167">
        <v>61688117120</v>
      </c>
      <c r="E3" s="192">
        <v>5347.2106558451333</v>
      </c>
    </row>
    <row r="4" spans="1:5">
      <c r="A4" s="169" t="s">
        <v>157</v>
      </c>
      <c r="B4" s="170">
        <v>4312</v>
      </c>
      <c r="C4" s="171">
        <v>45.415939225215872</v>
      </c>
      <c r="D4" s="173">
        <v>60273797197</v>
      </c>
      <c r="E4" s="193">
        <v>6348.3096251668339</v>
      </c>
    </row>
    <row r="5" spans="1:5">
      <c r="A5" s="163" t="s">
        <v>158</v>
      </c>
      <c r="B5" s="194">
        <v>349</v>
      </c>
      <c r="C5" s="176">
        <v>17.090752384870033</v>
      </c>
      <c r="D5" s="178">
        <v>1414319923</v>
      </c>
      <c r="E5" s="195">
        <v>692.60147842353729</v>
      </c>
    </row>
    <row r="6" spans="1:5">
      <c r="A6" s="196" t="s">
        <v>23</v>
      </c>
      <c r="B6" s="197">
        <v>81</v>
      </c>
      <c r="C6" s="198">
        <v>33.916331341621202</v>
      </c>
      <c r="D6" s="199">
        <v>547495765</v>
      </c>
      <c r="E6" s="200">
        <v>2292.4750338116514</v>
      </c>
    </row>
    <row r="7" spans="1:5">
      <c r="A7" s="196" t="s">
        <v>33</v>
      </c>
      <c r="B7" s="197">
        <v>41</v>
      </c>
      <c r="C7" s="198">
        <v>19.494845752976531</v>
      </c>
      <c r="D7" s="199">
        <v>106642303</v>
      </c>
      <c r="E7" s="200">
        <v>507.06713359199665</v>
      </c>
    </row>
    <row r="8" spans="1:5">
      <c r="A8" s="196" t="s">
        <v>11</v>
      </c>
      <c r="B8" s="197">
        <v>24</v>
      </c>
      <c r="C8" s="198">
        <v>12.160334003840639</v>
      </c>
      <c r="D8" s="199">
        <v>64083303</v>
      </c>
      <c r="E8" s="200">
        <v>324.69765356221785</v>
      </c>
    </row>
    <row r="9" spans="1:5">
      <c r="A9" s="196" t="s">
        <v>27</v>
      </c>
      <c r="B9" s="197">
        <v>23</v>
      </c>
      <c r="C9" s="198">
        <v>26.721193391732697</v>
      </c>
      <c r="D9" s="199">
        <v>127857821</v>
      </c>
      <c r="E9" s="200">
        <v>1485.4406789506704</v>
      </c>
    </row>
    <row r="10" spans="1:5">
      <c r="A10" s="196" t="s">
        <v>12</v>
      </c>
      <c r="B10" s="197">
        <v>19</v>
      </c>
      <c r="C10" s="198">
        <v>17.618530985432255</v>
      </c>
      <c r="D10" s="199">
        <v>33841826</v>
      </c>
      <c r="E10" s="200">
        <v>313.81224209716157</v>
      </c>
    </row>
    <row r="11" spans="1:5">
      <c r="A11" s="196" t="s">
        <v>21</v>
      </c>
      <c r="B11" s="197">
        <v>18</v>
      </c>
      <c r="C11" s="198">
        <v>25.821629918661866</v>
      </c>
      <c r="D11" s="199">
        <v>41975121</v>
      </c>
      <c r="E11" s="200">
        <v>602.14780014058442</v>
      </c>
    </row>
    <row r="12" spans="1:5">
      <c r="A12" s="196" t="s">
        <v>6</v>
      </c>
      <c r="B12" s="197">
        <v>17</v>
      </c>
      <c r="C12" s="198">
        <v>16.749263525030297</v>
      </c>
      <c r="D12" s="199">
        <v>50515174</v>
      </c>
      <c r="E12" s="200">
        <v>497.70115372868162</v>
      </c>
    </row>
    <row r="13" spans="1:5">
      <c r="A13" s="196" t="s">
        <v>34</v>
      </c>
      <c r="B13" s="197">
        <v>17</v>
      </c>
      <c r="C13" s="198">
        <v>18.36210062431142</v>
      </c>
      <c r="D13" s="199">
        <v>107823277</v>
      </c>
      <c r="E13" s="200">
        <v>1164.6246246570608</v>
      </c>
    </row>
    <row r="14" spans="1:5">
      <c r="A14" s="196" t="s">
        <v>36</v>
      </c>
      <c r="B14" s="197">
        <v>15</v>
      </c>
      <c r="C14" s="198">
        <v>24.280488199682736</v>
      </c>
      <c r="D14" s="199">
        <v>45136371</v>
      </c>
      <c r="E14" s="200">
        <v>730.62208229466796</v>
      </c>
    </row>
    <row r="15" spans="1:5">
      <c r="A15" s="196" t="s">
        <v>31</v>
      </c>
      <c r="B15" s="197">
        <v>13</v>
      </c>
      <c r="C15" s="198">
        <v>16.653002664480425</v>
      </c>
      <c r="D15" s="199">
        <v>26761983</v>
      </c>
      <c r="E15" s="200">
        <v>342.82105708136913</v>
      </c>
    </row>
    <row r="16" spans="1:5">
      <c r="A16" s="196" t="s">
        <v>7</v>
      </c>
      <c r="B16" s="197">
        <v>9</v>
      </c>
      <c r="C16" s="198">
        <v>13.898111401084053</v>
      </c>
      <c r="D16" s="199">
        <v>19952035</v>
      </c>
      <c r="E16" s="200">
        <v>308.10622789814227</v>
      </c>
    </row>
    <row r="17" spans="1:5">
      <c r="A17" s="196" t="s">
        <v>13</v>
      </c>
      <c r="B17" s="197">
        <v>9</v>
      </c>
      <c r="C17" s="198">
        <v>24.389582938131756</v>
      </c>
      <c r="D17" s="199">
        <v>53568143</v>
      </c>
      <c r="E17" s="200">
        <v>1451.6718517113356</v>
      </c>
    </row>
    <row r="18" spans="1:5">
      <c r="A18" s="196" t="s">
        <v>32</v>
      </c>
      <c r="B18" s="197">
        <v>7</v>
      </c>
      <c r="C18" s="198">
        <v>8.8051422030465787</v>
      </c>
      <c r="D18" s="199">
        <v>46544401</v>
      </c>
      <c r="E18" s="200">
        <v>585.47152794374767</v>
      </c>
    </row>
    <row r="19" spans="1:5">
      <c r="A19" s="196" t="s">
        <v>15</v>
      </c>
      <c r="B19" s="197">
        <v>6</v>
      </c>
      <c r="C19" s="198">
        <v>14.967445805373313</v>
      </c>
      <c r="D19" s="199">
        <v>2693479</v>
      </c>
      <c r="E19" s="200">
        <v>67.190834934018511</v>
      </c>
    </row>
    <row r="20" spans="1:5">
      <c r="A20" s="196" t="s">
        <v>19</v>
      </c>
      <c r="B20" s="197">
        <v>6</v>
      </c>
      <c r="C20" s="198">
        <v>14.162299957513101</v>
      </c>
      <c r="D20" s="199">
        <v>104522670</v>
      </c>
      <c r="E20" s="200">
        <v>2467.1356748335929</v>
      </c>
    </row>
    <row r="21" spans="1:5">
      <c r="A21" s="196" t="s">
        <v>24</v>
      </c>
      <c r="B21" s="197">
        <v>6</v>
      </c>
      <c r="C21" s="198">
        <v>25.24190155658393</v>
      </c>
      <c r="D21" s="199">
        <v>1358534</v>
      </c>
      <c r="E21" s="200">
        <v>57.153302482120317</v>
      </c>
    </row>
    <row r="22" spans="1:5">
      <c r="A22" s="196" t="s">
        <v>14</v>
      </c>
      <c r="B22" s="197">
        <v>5</v>
      </c>
      <c r="C22" s="198">
        <v>16.163444753345832</v>
      </c>
      <c r="D22" s="199">
        <v>1335777</v>
      </c>
      <c r="E22" s="200">
        <v>43.181515484580075</v>
      </c>
    </row>
    <row r="23" spans="1:5">
      <c r="A23" s="196" t="s">
        <v>8</v>
      </c>
      <c r="B23" s="197">
        <v>4</v>
      </c>
      <c r="C23" s="198">
        <v>5.6818181818181825</v>
      </c>
      <c r="D23" s="199">
        <v>4080271</v>
      </c>
      <c r="E23" s="200">
        <v>57.958394886363635</v>
      </c>
    </row>
    <row r="24" spans="1:5">
      <c r="A24" s="196" t="s">
        <v>10</v>
      </c>
      <c r="B24" s="197">
        <v>4</v>
      </c>
      <c r="C24" s="198">
        <v>13.871549452073797</v>
      </c>
      <c r="D24" s="199">
        <v>1235971</v>
      </c>
      <c r="E24" s="200">
        <v>42.862082119572754</v>
      </c>
    </row>
    <row r="25" spans="1:5">
      <c r="A25" s="196" t="s">
        <v>18</v>
      </c>
      <c r="B25" s="197">
        <v>4</v>
      </c>
      <c r="C25" s="198">
        <v>13.614703880190605</v>
      </c>
      <c r="D25" s="199">
        <v>8427617</v>
      </c>
      <c r="E25" s="200">
        <v>286.84877467665081</v>
      </c>
    </row>
    <row r="26" spans="1:5">
      <c r="A26" s="196" t="s">
        <v>29</v>
      </c>
      <c r="B26" s="197">
        <v>4</v>
      </c>
      <c r="C26" s="198">
        <v>11.093238671030006</v>
      </c>
      <c r="D26" s="199">
        <v>1527265</v>
      </c>
      <c r="E26" s="200">
        <v>42.355787897276613</v>
      </c>
    </row>
    <row r="27" spans="1:5">
      <c r="A27" s="196" t="s">
        <v>28</v>
      </c>
      <c r="B27" s="197">
        <v>3</v>
      </c>
      <c r="C27" s="198">
        <v>20.484807101399795</v>
      </c>
      <c r="D27" s="199">
        <v>2550117</v>
      </c>
      <c r="E27" s="200">
        <v>174.12884943666779</v>
      </c>
    </row>
    <row r="28" spans="1:5">
      <c r="A28" s="196" t="s">
        <v>17</v>
      </c>
      <c r="B28" s="197">
        <v>2</v>
      </c>
      <c r="C28" s="198">
        <v>4.5883135653490559</v>
      </c>
      <c r="D28" s="199">
        <v>4412501</v>
      </c>
      <c r="E28" s="200">
        <v>101.22969097708138</v>
      </c>
    </row>
    <row r="29" spans="1:5">
      <c r="A29" s="196" t="s">
        <v>20</v>
      </c>
      <c r="B29" s="197">
        <v>2</v>
      </c>
      <c r="C29" s="198">
        <v>6.0195635816403312</v>
      </c>
      <c r="D29" s="199">
        <v>631365</v>
      </c>
      <c r="E29" s="200">
        <v>19.002708803611739</v>
      </c>
    </row>
    <row r="30" spans="1:5">
      <c r="A30" s="196" t="s">
        <v>22</v>
      </c>
      <c r="B30" s="197">
        <v>2</v>
      </c>
      <c r="C30" s="198">
        <v>3.2025620496397114</v>
      </c>
      <c r="D30" s="199">
        <v>111542</v>
      </c>
      <c r="E30" s="200">
        <v>1.7861008807045637</v>
      </c>
    </row>
    <row r="31" spans="1:5">
      <c r="A31" s="196" t="s">
        <v>26</v>
      </c>
      <c r="B31" s="197">
        <v>2</v>
      </c>
      <c r="C31" s="198">
        <v>13.285505513484788</v>
      </c>
      <c r="D31" s="199">
        <v>6380712</v>
      </c>
      <c r="E31" s="200">
        <v>423.85492227979273</v>
      </c>
    </row>
    <row r="32" spans="1:5">
      <c r="A32" s="196" t="s">
        <v>30</v>
      </c>
      <c r="B32" s="197">
        <v>2</v>
      </c>
      <c r="C32" s="198">
        <v>6.966456511895224</v>
      </c>
      <c r="D32" s="199">
        <v>2114484</v>
      </c>
      <c r="E32" s="200">
        <v>73.652304155491308</v>
      </c>
    </row>
    <row r="33" spans="1:5">
      <c r="A33" s="196" t="s">
        <v>35</v>
      </c>
      <c r="B33" s="197">
        <v>2</v>
      </c>
      <c r="C33" s="198">
        <v>14.8864905098623</v>
      </c>
      <c r="D33" s="199">
        <v>445625</v>
      </c>
      <c r="E33" s="200">
        <v>33.168961667286936</v>
      </c>
    </row>
    <row r="34" spans="1:5">
      <c r="A34" s="196" t="s">
        <v>5</v>
      </c>
      <c r="B34" s="197">
        <v>1</v>
      </c>
      <c r="C34" s="198">
        <v>3.5026269702276709</v>
      </c>
      <c r="D34" s="199">
        <v>6301</v>
      </c>
      <c r="E34" s="200">
        <v>0.22070052539404553</v>
      </c>
    </row>
    <row r="35" spans="1:5">
      <c r="A35" s="196" t="s">
        <v>9</v>
      </c>
      <c r="B35" s="197">
        <v>1</v>
      </c>
      <c r="C35" s="198">
        <v>2.2298532756544618</v>
      </c>
      <c r="D35" s="199">
        <v>288169</v>
      </c>
      <c r="E35" s="200">
        <v>6.4257458859207066</v>
      </c>
    </row>
    <row r="36" spans="1:5">
      <c r="A36" s="196" t="s">
        <v>16</v>
      </c>
      <c r="B36" s="197">
        <v>0</v>
      </c>
      <c r="C36" s="198">
        <v>0</v>
      </c>
      <c r="D36" s="199">
        <v>0</v>
      </c>
      <c r="E36" s="200">
        <v>0</v>
      </c>
    </row>
    <row r="37" spans="1:5">
      <c r="A37" s="201" t="s">
        <v>25</v>
      </c>
      <c r="B37" s="202">
        <v>0</v>
      </c>
      <c r="C37" s="203">
        <v>0</v>
      </c>
      <c r="D37" s="204">
        <v>0</v>
      </c>
      <c r="E37" s="205">
        <v>0</v>
      </c>
    </row>
    <row r="38" spans="1:5">
      <c r="A38" s="158" t="s">
        <v>149</v>
      </c>
      <c r="B38" s="206"/>
      <c r="C38" s="206"/>
      <c r="D38" s="206"/>
      <c r="E38" s="207"/>
    </row>
    <row r="42" spans="1:5">
      <c r="B42" s="94"/>
      <c r="C42" s="94"/>
      <c r="D42" s="94"/>
      <c r="E42" s="94"/>
    </row>
    <row r="43" spans="1:5">
      <c r="B43" s="94"/>
      <c r="C43" s="94"/>
      <c r="D43" s="94"/>
      <c r="E43" s="94"/>
    </row>
    <row r="44" spans="1:5">
      <c r="B44" s="94"/>
      <c r="C44" s="94"/>
      <c r="D44" s="94"/>
      <c r="E44" s="9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8" sqref="A38"/>
    </sheetView>
  </sheetViews>
  <sheetFormatPr defaultColWidth="8.85546875" defaultRowHeight="15"/>
  <cols>
    <col min="1" max="1" width="21.42578125" style="147" bestFit="1" customWidth="1"/>
    <col min="2" max="2" width="12.42578125" style="147" bestFit="1" customWidth="1"/>
    <col min="3" max="3" width="18.85546875" style="147" bestFit="1" customWidth="1"/>
    <col min="4" max="4" width="19.85546875" style="147" bestFit="1" customWidth="1"/>
    <col min="5" max="5" width="11.7109375" style="147" bestFit="1" customWidth="1"/>
    <col min="6" max="6" width="13.42578125" style="147" customWidth="1"/>
    <col min="7" max="16384" width="8.85546875" style="147"/>
  </cols>
  <sheetData>
    <row r="1" spans="1:5" ht="30" customHeight="1">
      <c r="A1" s="255" t="s">
        <v>161</v>
      </c>
      <c r="B1" s="256"/>
      <c r="C1" s="256"/>
      <c r="D1" s="256"/>
      <c r="E1" s="257"/>
    </row>
    <row r="2" spans="1:5" ht="30">
      <c r="A2" s="191" t="s">
        <v>150</v>
      </c>
      <c r="B2" s="149" t="s">
        <v>151</v>
      </c>
      <c r="C2" s="149" t="s">
        <v>152</v>
      </c>
      <c r="D2" s="149" t="s">
        <v>153</v>
      </c>
      <c r="E2" s="149" t="s">
        <v>154</v>
      </c>
    </row>
    <row r="3" spans="1:5">
      <c r="A3" s="163" t="s">
        <v>156</v>
      </c>
      <c r="B3" s="164">
        <v>4661</v>
      </c>
      <c r="C3" s="165">
        <v>40.402187699150453</v>
      </c>
      <c r="D3" s="167">
        <v>61688117120</v>
      </c>
      <c r="E3" s="195">
        <v>5347.2106558451333</v>
      </c>
    </row>
    <row r="4" spans="1:5">
      <c r="A4" s="169" t="s">
        <v>157</v>
      </c>
      <c r="B4" s="170">
        <v>4312</v>
      </c>
      <c r="C4" s="171">
        <v>45.415939225215872</v>
      </c>
      <c r="D4" s="173">
        <v>60273797197</v>
      </c>
      <c r="E4" s="193">
        <v>6348.3096251668339</v>
      </c>
    </row>
    <row r="5" spans="1:5">
      <c r="A5" s="163" t="s">
        <v>158</v>
      </c>
      <c r="B5" s="194">
        <v>349</v>
      </c>
      <c r="C5" s="176">
        <v>17.090752384870033</v>
      </c>
      <c r="D5" s="178">
        <v>1414319923</v>
      </c>
      <c r="E5" s="195">
        <v>692.60147842353729</v>
      </c>
    </row>
    <row r="6" spans="1:5">
      <c r="A6" s="150" t="s">
        <v>23</v>
      </c>
      <c r="B6" s="179">
        <v>81</v>
      </c>
      <c r="C6" s="180">
        <v>33.916331341621202</v>
      </c>
      <c r="D6" s="182">
        <v>547495765</v>
      </c>
      <c r="E6" s="208">
        <v>2292.4750338116514</v>
      </c>
    </row>
    <row r="7" spans="1:5">
      <c r="A7" s="150" t="s">
        <v>27</v>
      </c>
      <c r="B7" s="179">
        <v>23</v>
      </c>
      <c r="C7" s="180">
        <v>26.721193391732697</v>
      </c>
      <c r="D7" s="182">
        <v>127857821</v>
      </c>
      <c r="E7" s="208">
        <v>1485.4406789506704</v>
      </c>
    </row>
    <row r="8" spans="1:5">
      <c r="A8" s="150" t="s">
        <v>21</v>
      </c>
      <c r="B8" s="179">
        <v>18</v>
      </c>
      <c r="C8" s="180">
        <v>25.821629918661866</v>
      </c>
      <c r="D8" s="182">
        <v>41975121</v>
      </c>
      <c r="E8" s="208">
        <v>602.14780014058442</v>
      </c>
    </row>
    <row r="9" spans="1:5">
      <c r="A9" s="150" t="s">
        <v>24</v>
      </c>
      <c r="B9" s="179">
        <v>6</v>
      </c>
      <c r="C9" s="180">
        <v>25.24190155658393</v>
      </c>
      <c r="D9" s="182">
        <v>1358534</v>
      </c>
      <c r="E9" s="208">
        <v>57.153302482120317</v>
      </c>
    </row>
    <row r="10" spans="1:5">
      <c r="A10" s="150" t="s">
        <v>13</v>
      </c>
      <c r="B10" s="179">
        <v>9</v>
      </c>
      <c r="C10" s="180">
        <v>24.389582938131756</v>
      </c>
      <c r="D10" s="182">
        <v>53568143</v>
      </c>
      <c r="E10" s="208">
        <v>1451.6718517113356</v>
      </c>
    </row>
    <row r="11" spans="1:5">
      <c r="A11" s="150" t="s">
        <v>36</v>
      </c>
      <c r="B11" s="179">
        <v>15</v>
      </c>
      <c r="C11" s="180">
        <v>24.280488199682736</v>
      </c>
      <c r="D11" s="182">
        <v>45136371</v>
      </c>
      <c r="E11" s="208">
        <v>730.62208229466796</v>
      </c>
    </row>
    <row r="12" spans="1:5">
      <c r="A12" s="150" t="s">
        <v>28</v>
      </c>
      <c r="B12" s="179">
        <v>3</v>
      </c>
      <c r="C12" s="180">
        <v>20.484807101399795</v>
      </c>
      <c r="D12" s="182">
        <v>2550117</v>
      </c>
      <c r="E12" s="208">
        <v>174.12884943666779</v>
      </c>
    </row>
    <row r="13" spans="1:5">
      <c r="A13" s="150" t="s">
        <v>33</v>
      </c>
      <c r="B13" s="179">
        <v>41</v>
      </c>
      <c r="C13" s="180">
        <v>19.494845752976531</v>
      </c>
      <c r="D13" s="182">
        <v>106642303</v>
      </c>
      <c r="E13" s="208">
        <v>507.06713359199665</v>
      </c>
    </row>
    <row r="14" spans="1:5">
      <c r="A14" s="150" t="s">
        <v>34</v>
      </c>
      <c r="B14" s="179">
        <v>17</v>
      </c>
      <c r="C14" s="180">
        <v>18.36210062431142</v>
      </c>
      <c r="D14" s="182">
        <v>107823277</v>
      </c>
      <c r="E14" s="208">
        <v>1164.6246246570608</v>
      </c>
    </row>
    <row r="15" spans="1:5">
      <c r="A15" s="150" t="s">
        <v>12</v>
      </c>
      <c r="B15" s="179">
        <v>19</v>
      </c>
      <c r="C15" s="180">
        <v>17.618530985432255</v>
      </c>
      <c r="D15" s="182">
        <v>33841826</v>
      </c>
      <c r="E15" s="208">
        <v>313.81224209716157</v>
      </c>
    </row>
    <row r="16" spans="1:5">
      <c r="A16" s="150" t="s">
        <v>6</v>
      </c>
      <c r="B16" s="179">
        <v>17</v>
      </c>
      <c r="C16" s="180">
        <v>16.749263525030297</v>
      </c>
      <c r="D16" s="182">
        <v>50515174</v>
      </c>
      <c r="E16" s="208">
        <v>497.70115372868162</v>
      </c>
    </row>
    <row r="17" spans="1:5">
      <c r="A17" s="150" t="s">
        <v>31</v>
      </c>
      <c r="B17" s="179">
        <v>13</v>
      </c>
      <c r="C17" s="180">
        <v>16.653002664480425</v>
      </c>
      <c r="D17" s="182">
        <v>26761983</v>
      </c>
      <c r="E17" s="208">
        <v>342.82105708136913</v>
      </c>
    </row>
    <row r="18" spans="1:5">
      <c r="A18" s="150" t="s">
        <v>14</v>
      </c>
      <c r="B18" s="179">
        <v>5</v>
      </c>
      <c r="C18" s="180">
        <v>16.163444753345832</v>
      </c>
      <c r="D18" s="182">
        <v>1335777</v>
      </c>
      <c r="E18" s="208">
        <v>43.181515484580075</v>
      </c>
    </row>
    <row r="19" spans="1:5">
      <c r="A19" s="150" t="s">
        <v>15</v>
      </c>
      <c r="B19" s="179">
        <v>6</v>
      </c>
      <c r="C19" s="180">
        <v>14.967445805373313</v>
      </c>
      <c r="D19" s="182">
        <v>2693479</v>
      </c>
      <c r="E19" s="208">
        <v>67.190834934018511</v>
      </c>
    </row>
    <row r="20" spans="1:5">
      <c r="A20" s="150" t="s">
        <v>35</v>
      </c>
      <c r="B20" s="179">
        <v>2</v>
      </c>
      <c r="C20" s="180">
        <v>14.8864905098623</v>
      </c>
      <c r="D20" s="182">
        <v>445625</v>
      </c>
      <c r="E20" s="208">
        <v>33.168961667286936</v>
      </c>
    </row>
    <row r="21" spans="1:5">
      <c r="A21" s="150" t="s">
        <v>19</v>
      </c>
      <c r="B21" s="179">
        <v>6</v>
      </c>
      <c r="C21" s="180">
        <v>14.162299957513101</v>
      </c>
      <c r="D21" s="182">
        <v>104522670</v>
      </c>
      <c r="E21" s="208">
        <v>2467.1356748335929</v>
      </c>
    </row>
    <row r="22" spans="1:5">
      <c r="A22" s="150" t="s">
        <v>7</v>
      </c>
      <c r="B22" s="179">
        <v>9</v>
      </c>
      <c r="C22" s="180">
        <v>13.898111401084053</v>
      </c>
      <c r="D22" s="182">
        <v>19952035</v>
      </c>
      <c r="E22" s="208">
        <v>308.10622789814227</v>
      </c>
    </row>
    <row r="23" spans="1:5">
      <c r="A23" s="150" t="s">
        <v>10</v>
      </c>
      <c r="B23" s="179">
        <v>4</v>
      </c>
      <c r="C23" s="180">
        <v>13.871549452073797</v>
      </c>
      <c r="D23" s="182">
        <v>1235971</v>
      </c>
      <c r="E23" s="208">
        <v>42.862082119572754</v>
      </c>
    </row>
    <row r="24" spans="1:5">
      <c r="A24" s="150" t="s">
        <v>18</v>
      </c>
      <c r="B24" s="179">
        <v>4</v>
      </c>
      <c r="C24" s="180">
        <v>13.614703880190605</v>
      </c>
      <c r="D24" s="182">
        <v>8427617</v>
      </c>
      <c r="E24" s="208">
        <v>286.84877467665081</v>
      </c>
    </row>
    <row r="25" spans="1:5">
      <c r="A25" s="150" t="s">
        <v>26</v>
      </c>
      <c r="B25" s="179">
        <v>2</v>
      </c>
      <c r="C25" s="180">
        <v>13.285505513484788</v>
      </c>
      <c r="D25" s="182">
        <v>6380712</v>
      </c>
      <c r="E25" s="208">
        <v>423.85492227979273</v>
      </c>
    </row>
    <row r="26" spans="1:5">
      <c r="A26" s="150" t="s">
        <v>11</v>
      </c>
      <c r="B26" s="179">
        <v>24</v>
      </c>
      <c r="C26" s="180">
        <v>12.160334003840639</v>
      </c>
      <c r="D26" s="182">
        <v>64083303</v>
      </c>
      <c r="E26" s="208">
        <v>324.69765356221785</v>
      </c>
    </row>
    <row r="27" spans="1:5">
      <c r="A27" s="150" t="s">
        <v>29</v>
      </c>
      <c r="B27" s="179">
        <v>4</v>
      </c>
      <c r="C27" s="180">
        <v>11.093238671030006</v>
      </c>
      <c r="D27" s="182">
        <v>1527265</v>
      </c>
      <c r="E27" s="208">
        <v>42.355787897276613</v>
      </c>
    </row>
    <row r="28" spans="1:5">
      <c r="A28" s="150" t="s">
        <v>32</v>
      </c>
      <c r="B28" s="179">
        <v>7</v>
      </c>
      <c r="C28" s="180">
        <v>8.8051422030465787</v>
      </c>
      <c r="D28" s="182">
        <v>46544401</v>
      </c>
      <c r="E28" s="208">
        <v>585.47152794374767</v>
      </c>
    </row>
    <row r="29" spans="1:5">
      <c r="A29" s="150" t="s">
        <v>30</v>
      </c>
      <c r="B29" s="179">
        <v>2</v>
      </c>
      <c r="C29" s="180">
        <v>6.966456511895224</v>
      </c>
      <c r="D29" s="182">
        <v>2114484</v>
      </c>
      <c r="E29" s="208">
        <v>73.652304155491308</v>
      </c>
    </row>
    <row r="30" spans="1:5">
      <c r="A30" s="150" t="s">
        <v>20</v>
      </c>
      <c r="B30" s="179">
        <v>2</v>
      </c>
      <c r="C30" s="180">
        <v>6.0195635816403312</v>
      </c>
      <c r="D30" s="182">
        <v>631365</v>
      </c>
      <c r="E30" s="208">
        <v>19.002708803611739</v>
      </c>
    </row>
    <row r="31" spans="1:5">
      <c r="A31" s="150" t="s">
        <v>8</v>
      </c>
      <c r="B31" s="179">
        <v>4</v>
      </c>
      <c r="C31" s="180">
        <v>5.6818181818181825</v>
      </c>
      <c r="D31" s="182">
        <v>4080271</v>
      </c>
      <c r="E31" s="208">
        <v>57.958394886363635</v>
      </c>
    </row>
    <row r="32" spans="1:5">
      <c r="A32" s="150" t="s">
        <v>17</v>
      </c>
      <c r="B32" s="179">
        <v>2</v>
      </c>
      <c r="C32" s="180">
        <v>4.5883135653490559</v>
      </c>
      <c r="D32" s="182">
        <v>4412501</v>
      </c>
      <c r="E32" s="208">
        <v>101.22969097708138</v>
      </c>
    </row>
    <row r="33" spans="1:5">
      <c r="A33" s="150" t="s">
        <v>5</v>
      </c>
      <c r="B33" s="179">
        <v>1</v>
      </c>
      <c r="C33" s="180">
        <v>3.5026269702276709</v>
      </c>
      <c r="D33" s="182">
        <v>6301</v>
      </c>
      <c r="E33" s="208">
        <v>0.22070052539404553</v>
      </c>
    </row>
    <row r="34" spans="1:5">
      <c r="A34" s="150" t="s">
        <v>22</v>
      </c>
      <c r="B34" s="179">
        <v>2</v>
      </c>
      <c r="C34" s="180">
        <v>3.2025620496397114</v>
      </c>
      <c r="D34" s="182">
        <v>111542</v>
      </c>
      <c r="E34" s="208">
        <v>1.7861008807045637</v>
      </c>
    </row>
    <row r="35" spans="1:5">
      <c r="A35" s="150" t="s">
        <v>9</v>
      </c>
      <c r="B35" s="179">
        <v>1</v>
      </c>
      <c r="C35" s="180">
        <v>2.2298532756544618</v>
      </c>
      <c r="D35" s="182">
        <v>288169</v>
      </c>
      <c r="E35" s="208">
        <v>6.4257458859207066</v>
      </c>
    </row>
    <row r="36" spans="1:5">
      <c r="A36" s="150" t="s">
        <v>16</v>
      </c>
      <c r="B36" s="179">
        <v>0</v>
      </c>
      <c r="C36" s="180">
        <v>0</v>
      </c>
      <c r="D36" s="182">
        <v>0</v>
      </c>
      <c r="E36" s="208">
        <v>0</v>
      </c>
    </row>
    <row r="37" spans="1:5">
      <c r="A37" s="155" t="s">
        <v>25</v>
      </c>
      <c r="B37" s="184">
        <v>0</v>
      </c>
      <c r="C37" s="185">
        <v>0</v>
      </c>
      <c r="D37" s="187">
        <v>0</v>
      </c>
      <c r="E37" s="209">
        <v>0</v>
      </c>
    </row>
    <row r="38" spans="1:5">
      <c r="A38" s="158" t="s">
        <v>149</v>
      </c>
      <c r="B38" s="210"/>
      <c r="C38" s="210"/>
      <c r="D38" s="210"/>
      <c r="E38" s="211"/>
    </row>
    <row r="42" spans="1:5">
      <c r="B42" s="4"/>
      <c r="C42" s="4"/>
      <c r="D42" s="4"/>
      <c r="E42" s="4"/>
    </row>
    <row r="43" spans="1:5">
      <c r="B43" s="4"/>
      <c r="C43" s="4"/>
      <c r="D43" s="4"/>
      <c r="E43" s="4"/>
    </row>
    <row r="44" spans="1:5">
      <c r="B44" s="4"/>
      <c r="C44" s="4"/>
      <c r="D44" s="4"/>
      <c r="E44" s="4"/>
    </row>
  </sheetData>
  <mergeCells count="1">
    <mergeCell ref="A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38" sqref="A38"/>
    </sheetView>
  </sheetViews>
  <sheetFormatPr defaultColWidth="8.85546875" defaultRowHeight="15"/>
  <cols>
    <col min="1" max="1" width="21.42578125" style="147" bestFit="1" customWidth="1"/>
    <col min="2" max="2" width="12.42578125" style="147" bestFit="1" customWidth="1"/>
    <col min="3" max="3" width="18.85546875" style="147" bestFit="1" customWidth="1"/>
    <col min="4" max="4" width="19.85546875" style="147" bestFit="1" customWidth="1"/>
    <col min="5" max="5" width="11.7109375" style="147" bestFit="1" customWidth="1"/>
    <col min="6" max="16384" width="8.85546875" style="147"/>
  </cols>
  <sheetData>
    <row r="1" spans="1:5" ht="30" customHeight="1">
      <c r="A1" s="255" t="s">
        <v>162</v>
      </c>
      <c r="B1" s="256"/>
      <c r="C1" s="256"/>
      <c r="D1" s="256"/>
      <c r="E1" s="257"/>
    </row>
    <row r="2" spans="1:5" ht="30">
      <c r="A2" s="191" t="s">
        <v>150</v>
      </c>
      <c r="B2" s="149" t="s">
        <v>151</v>
      </c>
      <c r="C2" s="149" t="s">
        <v>152</v>
      </c>
      <c r="D2" s="149" t="s">
        <v>153</v>
      </c>
      <c r="E2" s="149" t="s">
        <v>154</v>
      </c>
    </row>
    <row r="3" spans="1:5">
      <c r="A3" s="163" t="s">
        <v>156</v>
      </c>
      <c r="B3" s="164">
        <v>4661</v>
      </c>
      <c r="C3" s="165">
        <v>40.402187699150453</v>
      </c>
      <c r="D3" s="167">
        <v>61688117120</v>
      </c>
      <c r="E3" s="195">
        <v>5347.2106558451333</v>
      </c>
    </row>
    <row r="4" spans="1:5">
      <c r="A4" s="169" t="s">
        <v>157</v>
      </c>
      <c r="B4" s="170">
        <v>4312</v>
      </c>
      <c r="C4" s="171">
        <v>45.415939225215872</v>
      </c>
      <c r="D4" s="173">
        <v>60273797197</v>
      </c>
      <c r="E4" s="193">
        <v>6348.3096251668339</v>
      </c>
    </row>
    <row r="5" spans="1:5">
      <c r="A5" s="163" t="s">
        <v>158</v>
      </c>
      <c r="B5" s="194">
        <v>349</v>
      </c>
      <c r="C5" s="176">
        <v>17.090752384870033</v>
      </c>
      <c r="D5" s="178">
        <v>1414319923</v>
      </c>
      <c r="E5" s="195">
        <v>692.60147842353729</v>
      </c>
    </row>
    <row r="6" spans="1:5">
      <c r="A6" s="150" t="s">
        <v>23</v>
      </c>
      <c r="B6" s="179">
        <v>81</v>
      </c>
      <c r="C6" s="180">
        <v>33.916331341621202</v>
      </c>
      <c r="D6" s="182">
        <v>547495765</v>
      </c>
      <c r="E6" s="208">
        <v>2292.4750338116514</v>
      </c>
    </row>
    <row r="7" spans="1:5">
      <c r="A7" s="150" t="s">
        <v>27</v>
      </c>
      <c r="B7" s="179">
        <v>23</v>
      </c>
      <c r="C7" s="180">
        <v>26.721193391732697</v>
      </c>
      <c r="D7" s="182">
        <v>127857821</v>
      </c>
      <c r="E7" s="208">
        <v>1485.4406789506704</v>
      </c>
    </row>
    <row r="8" spans="1:5">
      <c r="A8" s="150" t="s">
        <v>34</v>
      </c>
      <c r="B8" s="179">
        <v>17</v>
      </c>
      <c r="C8" s="180">
        <v>18.36210062431142</v>
      </c>
      <c r="D8" s="182">
        <v>107823277</v>
      </c>
      <c r="E8" s="208">
        <v>1164.6246246570608</v>
      </c>
    </row>
    <row r="9" spans="1:5">
      <c r="A9" s="150" t="s">
        <v>33</v>
      </c>
      <c r="B9" s="179">
        <v>41</v>
      </c>
      <c r="C9" s="180">
        <v>19.494845752976531</v>
      </c>
      <c r="D9" s="182">
        <v>106642303</v>
      </c>
      <c r="E9" s="208">
        <v>507.06713359199665</v>
      </c>
    </row>
    <row r="10" spans="1:5">
      <c r="A10" s="150" t="s">
        <v>19</v>
      </c>
      <c r="B10" s="179">
        <v>6</v>
      </c>
      <c r="C10" s="180">
        <v>14.162299957513101</v>
      </c>
      <c r="D10" s="182">
        <v>104522670</v>
      </c>
      <c r="E10" s="208">
        <v>2467.1356748335929</v>
      </c>
    </row>
    <row r="11" spans="1:5">
      <c r="A11" s="150" t="s">
        <v>11</v>
      </c>
      <c r="B11" s="179">
        <v>24</v>
      </c>
      <c r="C11" s="180">
        <v>12.160334003840639</v>
      </c>
      <c r="D11" s="182">
        <v>64083303</v>
      </c>
      <c r="E11" s="208">
        <v>324.69765356221785</v>
      </c>
    </row>
    <row r="12" spans="1:5">
      <c r="A12" s="150" t="s">
        <v>13</v>
      </c>
      <c r="B12" s="179">
        <v>9</v>
      </c>
      <c r="C12" s="180">
        <v>24.389582938131756</v>
      </c>
      <c r="D12" s="182">
        <v>53568143</v>
      </c>
      <c r="E12" s="208">
        <v>1451.6718517113356</v>
      </c>
    </row>
    <row r="13" spans="1:5">
      <c r="A13" s="150" t="s">
        <v>6</v>
      </c>
      <c r="B13" s="179">
        <v>17</v>
      </c>
      <c r="C13" s="180">
        <v>16.749263525030297</v>
      </c>
      <c r="D13" s="182">
        <v>50515174</v>
      </c>
      <c r="E13" s="208">
        <v>497.70115372868162</v>
      </c>
    </row>
    <row r="14" spans="1:5">
      <c r="A14" s="150" t="s">
        <v>32</v>
      </c>
      <c r="B14" s="179">
        <v>7</v>
      </c>
      <c r="C14" s="180">
        <v>8.8051422030465787</v>
      </c>
      <c r="D14" s="182">
        <v>46544401</v>
      </c>
      <c r="E14" s="208">
        <v>585.47152794374767</v>
      </c>
    </row>
    <row r="15" spans="1:5">
      <c r="A15" s="150" t="s">
        <v>36</v>
      </c>
      <c r="B15" s="179">
        <v>15</v>
      </c>
      <c r="C15" s="180">
        <v>24.280488199682736</v>
      </c>
      <c r="D15" s="182">
        <v>45136371</v>
      </c>
      <c r="E15" s="208">
        <v>730.62208229466796</v>
      </c>
    </row>
    <row r="16" spans="1:5">
      <c r="A16" s="150" t="s">
        <v>21</v>
      </c>
      <c r="B16" s="179">
        <v>18</v>
      </c>
      <c r="C16" s="180">
        <v>25.821629918661866</v>
      </c>
      <c r="D16" s="182">
        <v>41975121</v>
      </c>
      <c r="E16" s="208">
        <v>602.14780014058442</v>
      </c>
    </row>
    <row r="17" spans="1:5">
      <c r="A17" s="150" t="s">
        <v>12</v>
      </c>
      <c r="B17" s="179">
        <v>19</v>
      </c>
      <c r="C17" s="180">
        <v>17.618530985432255</v>
      </c>
      <c r="D17" s="182">
        <v>33841826</v>
      </c>
      <c r="E17" s="208">
        <v>313.81224209716157</v>
      </c>
    </row>
    <row r="18" spans="1:5">
      <c r="A18" s="150" t="s">
        <v>31</v>
      </c>
      <c r="B18" s="179">
        <v>13</v>
      </c>
      <c r="C18" s="180">
        <v>16.653002664480425</v>
      </c>
      <c r="D18" s="182">
        <v>26761983</v>
      </c>
      <c r="E18" s="208">
        <v>342.82105708136913</v>
      </c>
    </row>
    <row r="19" spans="1:5">
      <c r="A19" s="150" t="s">
        <v>7</v>
      </c>
      <c r="B19" s="179">
        <v>9</v>
      </c>
      <c r="C19" s="180">
        <v>13.898111401084053</v>
      </c>
      <c r="D19" s="182">
        <v>19952035</v>
      </c>
      <c r="E19" s="208">
        <v>308.10622789814227</v>
      </c>
    </row>
    <row r="20" spans="1:5">
      <c r="A20" s="150" t="s">
        <v>18</v>
      </c>
      <c r="B20" s="179">
        <v>4</v>
      </c>
      <c r="C20" s="180">
        <v>13.614703880190605</v>
      </c>
      <c r="D20" s="182">
        <v>8427617</v>
      </c>
      <c r="E20" s="208">
        <v>286.84877467665081</v>
      </c>
    </row>
    <row r="21" spans="1:5">
      <c r="A21" s="150" t="s">
        <v>26</v>
      </c>
      <c r="B21" s="179">
        <v>2</v>
      </c>
      <c r="C21" s="180">
        <v>13.285505513484788</v>
      </c>
      <c r="D21" s="182">
        <v>6380712</v>
      </c>
      <c r="E21" s="208">
        <v>423.85492227979273</v>
      </c>
    </row>
    <row r="22" spans="1:5">
      <c r="A22" s="150" t="s">
        <v>17</v>
      </c>
      <c r="B22" s="179">
        <v>2</v>
      </c>
      <c r="C22" s="180">
        <v>4.5883135653490559</v>
      </c>
      <c r="D22" s="182">
        <v>4412501</v>
      </c>
      <c r="E22" s="208">
        <v>101.22969097708138</v>
      </c>
    </row>
    <row r="23" spans="1:5">
      <c r="A23" s="150" t="s">
        <v>8</v>
      </c>
      <c r="B23" s="179">
        <v>4</v>
      </c>
      <c r="C23" s="180">
        <v>5.6818181818181825</v>
      </c>
      <c r="D23" s="182">
        <v>4080271</v>
      </c>
      <c r="E23" s="208">
        <v>57.958394886363635</v>
      </c>
    </row>
    <row r="24" spans="1:5">
      <c r="A24" s="150" t="s">
        <v>15</v>
      </c>
      <c r="B24" s="179">
        <v>6</v>
      </c>
      <c r="C24" s="180">
        <v>14.967445805373313</v>
      </c>
      <c r="D24" s="182">
        <v>2693479</v>
      </c>
      <c r="E24" s="208">
        <v>67.190834934018511</v>
      </c>
    </row>
    <row r="25" spans="1:5">
      <c r="A25" s="150" t="s">
        <v>28</v>
      </c>
      <c r="B25" s="179">
        <v>3</v>
      </c>
      <c r="C25" s="180">
        <v>20.484807101399795</v>
      </c>
      <c r="D25" s="182">
        <v>2550117</v>
      </c>
      <c r="E25" s="208">
        <v>174.12884943666779</v>
      </c>
    </row>
    <row r="26" spans="1:5">
      <c r="A26" s="150" t="s">
        <v>30</v>
      </c>
      <c r="B26" s="179">
        <v>2</v>
      </c>
      <c r="C26" s="180">
        <v>6.966456511895224</v>
      </c>
      <c r="D26" s="182">
        <v>2114484</v>
      </c>
      <c r="E26" s="208">
        <v>73.652304155491308</v>
      </c>
    </row>
    <row r="27" spans="1:5">
      <c r="A27" s="150" t="s">
        <v>29</v>
      </c>
      <c r="B27" s="179">
        <v>4</v>
      </c>
      <c r="C27" s="180">
        <v>11.093238671030006</v>
      </c>
      <c r="D27" s="182">
        <v>1527265</v>
      </c>
      <c r="E27" s="208">
        <v>42.355787897276613</v>
      </c>
    </row>
    <row r="28" spans="1:5">
      <c r="A28" s="150" t="s">
        <v>24</v>
      </c>
      <c r="B28" s="179">
        <v>6</v>
      </c>
      <c r="C28" s="180">
        <v>25.24190155658393</v>
      </c>
      <c r="D28" s="182">
        <v>1358534</v>
      </c>
      <c r="E28" s="208">
        <v>57.153302482120317</v>
      </c>
    </row>
    <row r="29" spans="1:5">
      <c r="A29" s="150" t="s">
        <v>14</v>
      </c>
      <c r="B29" s="179">
        <v>5</v>
      </c>
      <c r="C29" s="180">
        <v>16.163444753345832</v>
      </c>
      <c r="D29" s="182">
        <v>1335777</v>
      </c>
      <c r="E29" s="208">
        <v>43.181515484580075</v>
      </c>
    </row>
    <row r="30" spans="1:5">
      <c r="A30" s="150" t="s">
        <v>10</v>
      </c>
      <c r="B30" s="179">
        <v>4</v>
      </c>
      <c r="C30" s="180">
        <v>13.871549452073797</v>
      </c>
      <c r="D30" s="182">
        <v>1235971</v>
      </c>
      <c r="E30" s="208">
        <v>42.862082119572754</v>
      </c>
    </row>
    <row r="31" spans="1:5">
      <c r="A31" s="150" t="s">
        <v>20</v>
      </c>
      <c r="B31" s="179">
        <v>2</v>
      </c>
      <c r="C31" s="180">
        <v>6.0195635816403312</v>
      </c>
      <c r="D31" s="182">
        <v>631365</v>
      </c>
      <c r="E31" s="208">
        <v>19.002708803611739</v>
      </c>
    </row>
    <row r="32" spans="1:5">
      <c r="A32" s="150" t="s">
        <v>35</v>
      </c>
      <c r="B32" s="179">
        <v>2</v>
      </c>
      <c r="C32" s="180">
        <v>14.8864905098623</v>
      </c>
      <c r="D32" s="182">
        <v>445625</v>
      </c>
      <c r="E32" s="208">
        <v>33.168961667286936</v>
      </c>
    </row>
    <row r="33" spans="1:5">
      <c r="A33" s="150" t="s">
        <v>9</v>
      </c>
      <c r="B33" s="179">
        <v>1</v>
      </c>
      <c r="C33" s="180">
        <v>2.2298532756544618</v>
      </c>
      <c r="D33" s="182">
        <v>288169</v>
      </c>
      <c r="E33" s="208">
        <v>6.4257458859207066</v>
      </c>
    </row>
    <row r="34" spans="1:5">
      <c r="A34" s="150" t="s">
        <v>22</v>
      </c>
      <c r="B34" s="179">
        <v>2</v>
      </c>
      <c r="C34" s="180">
        <v>3.2025620496397114</v>
      </c>
      <c r="D34" s="182">
        <v>111542</v>
      </c>
      <c r="E34" s="208">
        <v>1.7861008807045637</v>
      </c>
    </row>
    <row r="35" spans="1:5">
      <c r="A35" s="150" t="s">
        <v>5</v>
      </c>
      <c r="B35" s="179">
        <v>1</v>
      </c>
      <c r="C35" s="180">
        <v>3.5026269702276709</v>
      </c>
      <c r="D35" s="182">
        <v>6301</v>
      </c>
      <c r="E35" s="208">
        <v>0.22070052539404553</v>
      </c>
    </row>
    <row r="36" spans="1:5">
      <c r="A36" s="150" t="s">
        <v>16</v>
      </c>
      <c r="B36" s="179">
        <v>0</v>
      </c>
      <c r="C36" s="180">
        <v>0</v>
      </c>
      <c r="D36" s="182">
        <v>0</v>
      </c>
      <c r="E36" s="208">
        <v>0</v>
      </c>
    </row>
    <row r="37" spans="1:5">
      <c r="A37" s="155" t="s">
        <v>25</v>
      </c>
      <c r="B37" s="184">
        <v>0</v>
      </c>
      <c r="C37" s="185">
        <v>0</v>
      </c>
      <c r="D37" s="187">
        <v>0</v>
      </c>
      <c r="E37" s="209">
        <v>0</v>
      </c>
    </row>
    <row r="38" spans="1:5">
      <c r="A38" s="158" t="s">
        <v>149</v>
      </c>
      <c r="B38" s="210"/>
      <c r="C38" s="210"/>
      <c r="D38" s="210"/>
      <c r="E38" s="211"/>
    </row>
    <row r="42" spans="1:5">
      <c r="B42" s="4"/>
      <c r="C42" s="4"/>
      <c r="D42" s="4"/>
      <c r="E42" s="4"/>
    </row>
    <row r="43" spans="1:5">
      <c r="B43" s="4"/>
      <c r="C43" s="4"/>
      <c r="D43" s="4"/>
      <c r="E43" s="4"/>
    </row>
    <row r="44" spans="1:5">
      <c r="B44" s="4"/>
      <c r="C44" s="4"/>
      <c r="D44" s="4"/>
      <c r="E44" s="4"/>
    </row>
  </sheetData>
  <mergeCells count="1">
    <mergeCell ref="A1:E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Table 2.1</vt:lpstr>
      <vt:lpstr>Table 2.2</vt:lpstr>
      <vt:lpstr>Table 2.3</vt:lpstr>
      <vt:lpstr>Table 2.4</vt:lpstr>
      <vt:lpstr>Goal 2 TopTen</vt:lpstr>
      <vt:lpstr>Goal 2Findings</vt:lpstr>
      <vt:lpstr>Goal 2 ByGrantmakers</vt:lpstr>
      <vt:lpstr>Goal 2 ByGrantmakersperCapita</vt:lpstr>
      <vt:lpstr>Goal 2 Total assets</vt:lpstr>
      <vt:lpstr>Goal 2 Assets per cap</vt:lpstr>
      <vt:lpstr>Goal 3</vt:lpstr>
      <vt:lpstr>Goal 4</vt:lpstr>
      <vt:lpstr>Goal 5</vt:lpstr>
      <vt:lpstr>Goal 6</vt:lpstr>
      <vt:lpstr>IMPLAN G6</vt:lpstr>
      <vt:lpstr>Goal 7</vt:lpstr>
      <vt:lpstr>Goal 8</vt:lpstr>
      <vt:lpstr>'Goal 2Findings'!Print_Area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Williams</dc:creator>
  <cp:lastModifiedBy>Ahmet Binerer</cp:lastModifiedBy>
  <cp:lastPrinted>2014-11-07T19:44:41Z</cp:lastPrinted>
  <dcterms:created xsi:type="dcterms:W3CDTF">2014-09-10T14:00:29Z</dcterms:created>
  <dcterms:modified xsi:type="dcterms:W3CDTF">2015-04-14T17:47:18Z</dcterms:modified>
</cp:coreProperties>
</file>